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38400" windowHeight="19480" tabRatio="500"/>
  </bookViews>
  <sheets>
    <sheet name="Voorblad" sheetId="4" r:id="rId1"/>
    <sheet name="Parameters" sheetId="1" r:id="rId2"/>
    <sheet name="Berek1" sheetId="2" r:id="rId3"/>
    <sheet name="Berek2" sheetId="3" r:id="rId4"/>
  </sheets>
  <definedNames>
    <definedName name="Bedragen">#REF!</definedName>
    <definedName name="Datum">Parameters!$C$3</definedName>
    <definedName name="Doel">Parameters!$C$2</definedName>
    <definedName name="HypBedrag">Parameters!$C$6</definedName>
    <definedName name="Looptijd">Parameters!$C$8</definedName>
    <definedName name="Maanden">#REF!</definedName>
    <definedName name="MaxBedrag">#REF!</definedName>
    <definedName name="Opsteller">Parameters!$C$4</definedName>
    <definedName name="Regios">#REF!</definedName>
    <definedName name="Rente">Parameters!$C$7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C8" i="3"/>
  <c r="E8" i="3"/>
  <c r="F8" i="3"/>
  <c r="D9" i="3"/>
  <c r="C9" i="3"/>
  <c r="E9" i="3"/>
  <c r="F9" i="3"/>
  <c r="D10" i="3"/>
  <c r="C10" i="3"/>
  <c r="E10" i="3"/>
  <c r="F10" i="3"/>
  <c r="D11" i="3"/>
  <c r="C11" i="3"/>
  <c r="E11" i="3"/>
  <c r="F11" i="3"/>
  <c r="D12" i="3"/>
  <c r="C12" i="3"/>
  <c r="E12" i="3"/>
  <c r="F12" i="3"/>
  <c r="D13" i="3"/>
  <c r="C13" i="3"/>
  <c r="E13" i="3"/>
  <c r="F13" i="3"/>
  <c r="D14" i="3"/>
  <c r="C14" i="3"/>
  <c r="E14" i="3"/>
  <c r="F14" i="3"/>
  <c r="D15" i="3"/>
  <c r="C15" i="3"/>
  <c r="E15" i="3"/>
  <c r="F15" i="3"/>
  <c r="D16" i="3"/>
  <c r="C16" i="3"/>
  <c r="E16" i="3"/>
  <c r="F16" i="3"/>
  <c r="D17" i="3"/>
  <c r="C17" i="3"/>
  <c r="E17" i="3"/>
  <c r="F17" i="3"/>
  <c r="D18" i="3"/>
  <c r="C18" i="3"/>
  <c r="E18" i="3"/>
  <c r="F18" i="3"/>
  <c r="D19" i="3"/>
  <c r="C19" i="3"/>
  <c r="E19" i="3"/>
  <c r="F19" i="3"/>
  <c r="D20" i="3"/>
  <c r="C20" i="3"/>
  <c r="E20" i="3"/>
  <c r="F20" i="3"/>
  <c r="D21" i="3"/>
  <c r="C21" i="3"/>
  <c r="E21" i="3"/>
  <c r="F21" i="3"/>
  <c r="D22" i="3"/>
  <c r="C22" i="3"/>
  <c r="E22" i="3"/>
  <c r="F22" i="3"/>
  <c r="D23" i="3"/>
  <c r="C23" i="3"/>
  <c r="E23" i="3"/>
  <c r="F23" i="3"/>
  <c r="D24" i="3"/>
  <c r="C24" i="3"/>
  <c r="E24" i="3"/>
  <c r="F24" i="3"/>
  <c r="D25" i="3"/>
  <c r="C25" i="3"/>
  <c r="E25" i="3"/>
  <c r="F25" i="3"/>
  <c r="D26" i="3"/>
  <c r="C26" i="3"/>
  <c r="E26" i="3"/>
  <c r="F26" i="3"/>
  <c r="D27" i="3"/>
  <c r="C27" i="3"/>
  <c r="E27" i="3"/>
  <c r="F27" i="3"/>
  <c r="D28" i="3"/>
  <c r="C28" i="3"/>
  <c r="E28" i="3"/>
  <c r="F28" i="3"/>
  <c r="D29" i="3"/>
  <c r="C29" i="3"/>
  <c r="E29" i="3"/>
  <c r="F29" i="3"/>
  <c r="D30" i="3"/>
  <c r="C30" i="3"/>
  <c r="E30" i="3"/>
  <c r="F30" i="3"/>
  <c r="D31" i="3"/>
  <c r="C31" i="3"/>
  <c r="E31" i="3"/>
  <c r="F31" i="3"/>
  <c r="D32" i="3"/>
  <c r="C32" i="3"/>
  <c r="E32" i="3"/>
  <c r="F32" i="3"/>
  <c r="D33" i="3"/>
  <c r="C33" i="3"/>
  <c r="E33" i="3"/>
  <c r="F33" i="3"/>
  <c r="D34" i="3"/>
  <c r="C34" i="3"/>
  <c r="E34" i="3"/>
  <c r="F34" i="3"/>
  <c r="D35" i="3"/>
  <c r="C35" i="3"/>
  <c r="E35" i="3"/>
  <c r="F35" i="3"/>
  <c r="D36" i="3"/>
  <c r="C36" i="3"/>
  <c r="E36" i="3"/>
  <c r="F36" i="3"/>
  <c r="D37" i="3"/>
  <c r="C37" i="3"/>
  <c r="E37" i="3"/>
  <c r="F37" i="3"/>
  <c r="F38" i="3"/>
  <c r="E38" i="3"/>
  <c r="D38" i="3"/>
  <c r="D4" i="2"/>
  <c r="E40" i="3"/>
  <c r="C40" i="3"/>
  <c r="F4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C5" i="3"/>
  <c r="C4" i="3"/>
  <c r="B2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C4" i="2"/>
  <c r="E4" i="2"/>
  <c r="F4" i="2"/>
  <c r="C5" i="2"/>
  <c r="E5" i="2"/>
  <c r="F5" i="2"/>
  <c r="C6" i="2"/>
  <c r="E6" i="2"/>
  <c r="F6" i="2"/>
  <c r="C7" i="2"/>
  <c r="E7" i="2"/>
  <c r="F7" i="2"/>
  <c r="C8" i="2"/>
  <c r="E8" i="2"/>
  <c r="F8" i="2"/>
  <c r="C9" i="2"/>
  <c r="E9" i="2"/>
  <c r="F9" i="2"/>
  <c r="C10" i="2"/>
  <c r="E10" i="2"/>
  <c r="F10" i="2"/>
  <c r="C11" i="2"/>
  <c r="E11" i="2"/>
  <c r="F11" i="2"/>
  <c r="C12" i="2"/>
  <c r="E12" i="2"/>
  <c r="F12" i="2"/>
  <c r="C13" i="2"/>
  <c r="E13" i="2"/>
  <c r="F13" i="2"/>
  <c r="C14" i="2"/>
  <c r="E14" i="2"/>
  <c r="F14" i="2"/>
  <c r="C15" i="2"/>
  <c r="E15" i="2"/>
  <c r="F15" i="2"/>
  <c r="C16" i="2"/>
  <c r="E16" i="2"/>
  <c r="F16" i="2"/>
  <c r="C17" i="2"/>
  <c r="E17" i="2"/>
  <c r="F17" i="2"/>
  <c r="C18" i="2"/>
  <c r="E18" i="2"/>
  <c r="F18" i="2"/>
  <c r="C19" i="2"/>
  <c r="E19" i="2"/>
  <c r="F19" i="2"/>
  <c r="C20" i="2"/>
  <c r="E20" i="2"/>
  <c r="F20" i="2"/>
  <c r="C21" i="2"/>
  <c r="E21" i="2"/>
  <c r="F21" i="2"/>
  <c r="C22" i="2"/>
  <c r="E22" i="2"/>
  <c r="F22" i="2"/>
  <c r="C23" i="2"/>
  <c r="E23" i="2"/>
  <c r="F23" i="2"/>
  <c r="C24" i="2"/>
  <c r="E24" i="2"/>
  <c r="F24" i="2"/>
  <c r="C25" i="2"/>
  <c r="E25" i="2"/>
  <c r="F25" i="2"/>
  <c r="C26" i="2"/>
  <c r="E26" i="2"/>
  <c r="F26" i="2"/>
  <c r="C27" i="2"/>
  <c r="E27" i="2"/>
  <c r="F27" i="2"/>
  <c r="C28" i="2"/>
  <c r="E28" i="2"/>
  <c r="F28" i="2"/>
  <c r="C29" i="2"/>
  <c r="E29" i="2"/>
  <c r="F29" i="2"/>
  <c r="C30" i="2"/>
  <c r="E30" i="2"/>
  <c r="F30" i="2"/>
  <c r="C31" i="2"/>
  <c r="E31" i="2"/>
  <c r="F31" i="2"/>
  <c r="C32" i="2"/>
  <c r="E32" i="2"/>
  <c r="F32" i="2"/>
  <c r="C33" i="2"/>
  <c r="E33" i="2"/>
  <c r="F33" i="2"/>
</calcChain>
</file>

<file path=xl/sharedStrings.xml><?xml version="1.0" encoding="utf-8"?>
<sst xmlns="http://schemas.openxmlformats.org/spreadsheetml/2006/main" count="27" uniqueCount="21">
  <si>
    <t>Datum</t>
  </si>
  <si>
    <t>Opsteller</t>
  </si>
  <si>
    <t>Doel</t>
  </si>
  <si>
    <t>HypBedrag</t>
  </si>
  <si>
    <t>Rente</t>
  </si>
  <si>
    <t>Looptijd</t>
  </si>
  <si>
    <t>G-Info/Gijs Verbruggen</t>
  </si>
  <si>
    <t>jaar</t>
  </si>
  <si>
    <t>Jaar</t>
  </si>
  <si>
    <t>Jaarbedrag</t>
  </si>
  <si>
    <t>Aflossing</t>
  </si>
  <si>
    <t>Restschuld</t>
  </si>
  <si>
    <t>Hypotheek:</t>
  </si>
  <si>
    <t>Rente:</t>
  </si>
  <si>
    <t>Looptijd:</t>
  </si>
  <si>
    <t>Annuïteitberekening</t>
  </si>
  <si>
    <t xml:space="preserve">Totalen:  </t>
  </si>
  <si>
    <t>© 2014, G-Info/G. Verbruggen</t>
  </si>
  <si>
    <t>www.ginfo.nl</t>
  </si>
  <si>
    <t>Voorbeeld materiaal -  Annuïteitenberekening</t>
  </si>
  <si>
    <t>mail: Vraag/opmerking over Annuïteitenberekening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</si>
</sst>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&quot;€&quot;\ #,##0.00;[Red]&quot;€&quot;\ \-#,##0.00"/>
    <numFmt numFmtId="165" formatCode="dd\ mmm\ yyyy"/>
    <numFmt numFmtId="166" formatCode="_-* #,##0_-;_-* #,##0\-;_-* &quot;-&quot;??_-;_-@_-"/>
    <numFmt numFmtId="167" formatCode="0.0%"/>
    <numFmt numFmtId="168" formatCode="[$-F800]dddd\,\ mmmm\ dd\,\ yyyy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3" fillId="0" borderId="0"/>
  </cellStyleXfs>
  <cellXfs count="39">
    <xf numFmtId="0" fontId="0" fillId="0" borderId="0" xfId="0"/>
    <xf numFmtId="9" fontId="0" fillId="0" borderId="0" xfId="0" applyNumberFormat="1"/>
    <xf numFmtId="165" fontId="0" fillId="0" borderId="0" xfId="0" applyNumberFormat="1"/>
    <xf numFmtId="43" fontId="0" fillId="0" borderId="0" xfId="1" applyFont="1"/>
    <xf numFmtId="4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43" fontId="2" fillId="0" borderId="0" xfId="0" applyNumberFormat="1" applyFont="1" applyAlignment="1">
      <alignment horizontal="left"/>
    </xf>
    <xf numFmtId="166" fontId="2" fillId="0" borderId="0" xfId="1" applyNumberFormat="1" applyFont="1"/>
    <xf numFmtId="167" fontId="2" fillId="0" borderId="0" xfId="2" applyNumberFormat="1" applyFont="1"/>
    <xf numFmtId="164" fontId="0" fillId="0" borderId="0" xfId="0" applyNumberFormat="1"/>
    <xf numFmtId="0" fontId="0" fillId="0" borderId="2" xfId="0" applyBorder="1"/>
    <xf numFmtId="43" fontId="0" fillId="0" borderId="2" xfId="0" applyNumberFormat="1" applyBorder="1"/>
    <xf numFmtId="43" fontId="0" fillId="0" borderId="2" xfId="1" applyFont="1" applyBorder="1"/>
    <xf numFmtId="43" fontId="2" fillId="0" borderId="0" xfId="0" applyNumberFormat="1" applyFont="1"/>
    <xf numFmtId="0" fontId="7" fillId="2" borderId="0" xfId="7" applyFill="1"/>
    <xf numFmtId="0" fontId="7" fillId="2" borderId="0" xfId="7" applyFill="1" applyBorder="1"/>
    <xf numFmtId="0" fontId="7" fillId="0" borderId="0" xfId="7"/>
    <xf numFmtId="0" fontId="7" fillId="3" borderId="0" xfId="7" applyFill="1"/>
    <xf numFmtId="0" fontId="7" fillId="3" borderId="0" xfId="7" applyFill="1" applyBorder="1"/>
    <xf numFmtId="0" fontId="7" fillId="3" borderId="3" xfId="7" applyFill="1" applyBorder="1"/>
    <xf numFmtId="0" fontId="7" fillId="3" borderId="4" xfId="7" applyFill="1" applyBorder="1"/>
    <xf numFmtId="0" fontId="7" fillId="3" borderId="5" xfId="7" applyFill="1" applyBorder="1"/>
    <xf numFmtId="0" fontId="7" fillId="3" borderId="6" xfId="7" applyFill="1" applyBorder="1"/>
    <xf numFmtId="0" fontId="8" fillId="3" borderId="0" xfId="7" applyFont="1" applyFill="1" applyBorder="1"/>
    <xf numFmtId="0" fontId="7" fillId="3" borderId="7" xfId="7" applyFill="1" applyBorder="1"/>
    <xf numFmtId="0" fontId="9" fillId="3" borderId="0" xfId="7" applyFont="1" applyFill="1" applyBorder="1" applyAlignment="1">
      <alignment horizontal="right"/>
    </xf>
    <xf numFmtId="0" fontId="10" fillId="3" borderId="0" xfId="7" applyFont="1" applyFill="1" applyBorder="1" applyAlignment="1">
      <alignment horizontal="right"/>
    </xf>
    <xf numFmtId="0" fontId="11" fillId="3" borderId="0" xfId="7" applyFont="1" applyFill="1" applyBorder="1" applyAlignment="1">
      <alignment horizontal="right"/>
    </xf>
    <xf numFmtId="0" fontId="12" fillId="3" borderId="0" xfId="8" applyFill="1" applyBorder="1" applyAlignment="1" applyProtection="1">
      <alignment horizontal="right"/>
      <protection locked="0"/>
    </xf>
    <xf numFmtId="0" fontId="12" fillId="3" borderId="0" xfId="8" applyFill="1" applyAlignment="1" applyProtection="1">
      <alignment horizontal="right"/>
      <protection locked="0"/>
    </xf>
    <xf numFmtId="0" fontId="7" fillId="3" borderId="8" xfId="7" applyFill="1" applyBorder="1"/>
    <xf numFmtId="0" fontId="7" fillId="3" borderId="9" xfId="7" applyFill="1" applyBorder="1"/>
    <xf numFmtId="0" fontId="7" fillId="3" borderId="10" xfId="7" applyFill="1" applyBorder="1"/>
    <xf numFmtId="0" fontId="7" fillId="0" borderId="0" xfId="7" applyBorder="1"/>
    <xf numFmtId="0" fontId="6" fillId="0" borderId="0" xfId="0" applyFont="1" applyAlignment="1">
      <alignment horizontal="center"/>
    </xf>
    <xf numFmtId="168" fontId="2" fillId="0" borderId="0" xfId="0" applyNumberFormat="1" applyFont="1" applyAlignment="1">
      <alignment horizontal="right"/>
    </xf>
  </cellXfs>
  <cellStyles count="10">
    <cellStyle name="Comma" xfId="1" builtinId="3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/>
    <cellStyle name="Percent" xfId="2" builtinId="5"/>
    <cellStyle name="Standaard 2" xfId="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14</xdr:row>
      <xdr:rowOff>66676</xdr:rowOff>
    </xdr:to>
    <xdr:pic>
      <xdr:nvPicPr>
        <xdr:cNvPr id="2" name="Picture 1" descr="LOGO_G-INF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800101"/>
          <a:ext cx="2796466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hyperlink" Target="mailto:va@ginfo.nl?subject=Vraag/opmerking%20over%20Annu%C3%AFteitenberekening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" customHeight="1" zeroHeight="1" x14ac:dyDescent="0"/>
  <cols>
    <col min="1" max="1" width="1.1640625" style="19" customWidth="1"/>
    <col min="2" max="3" width="8.83203125" style="19" customWidth="1"/>
    <col min="4" max="4" width="2.6640625" style="19" customWidth="1"/>
    <col min="5" max="13" width="8.83203125" style="19" customWidth="1"/>
    <col min="14" max="14" width="5.83203125" style="36" customWidth="1"/>
    <col min="15" max="15" width="10.33203125" style="19" customWidth="1"/>
    <col min="16" max="16" width="2.83203125" style="19" customWidth="1"/>
    <col min="17" max="26" width="9.1640625" style="19" customWidth="1"/>
    <col min="27" max="16384" width="9.1640625" style="19" hidden="1"/>
  </cols>
  <sheetData>
    <row r="1" spans="1:44" ht="7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1:4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1:44" ht="13" thickBot="1">
      <c r="A4" s="17"/>
      <c r="B4" s="17"/>
      <c r="C4" s="17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0"/>
      <c r="P4" s="20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ht="13" thickTop="1">
      <c r="A5" s="17"/>
      <c r="B5" s="17"/>
      <c r="C5" s="17"/>
      <c r="D5" s="20"/>
      <c r="E5" s="22"/>
      <c r="F5" s="23"/>
      <c r="G5" s="23"/>
      <c r="H5" s="23"/>
      <c r="I5" s="23"/>
      <c r="J5" s="23"/>
      <c r="K5" s="23"/>
      <c r="L5" s="23"/>
      <c r="M5" s="23"/>
      <c r="N5" s="23"/>
      <c r="O5" s="24"/>
      <c r="P5" s="20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ht="18">
      <c r="A6" s="17"/>
      <c r="B6" s="17"/>
      <c r="C6" s="17"/>
      <c r="D6" s="20"/>
      <c r="E6" s="25"/>
      <c r="F6" s="26"/>
      <c r="G6" s="21"/>
      <c r="H6" s="21"/>
      <c r="I6" s="21"/>
      <c r="J6" s="21"/>
      <c r="K6" s="21"/>
      <c r="L6" s="21"/>
      <c r="M6" s="21"/>
      <c r="N6" s="21"/>
      <c r="O6" s="27"/>
      <c r="P6" s="20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>
      <c r="A7" s="17"/>
      <c r="B7" s="17"/>
      <c r="C7" s="17"/>
      <c r="D7" s="20"/>
      <c r="E7" s="25"/>
      <c r="F7" s="21"/>
      <c r="G7" s="21"/>
      <c r="H7" s="21"/>
      <c r="I7" s="21"/>
      <c r="J7" s="21"/>
      <c r="K7" s="21"/>
      <c r="L7" s="21"/>
      <c r="M7" s="21"/>
      <c r="N7" s="21"/>
      <c r="O7" s="27"/>
      <c r="P7" s="20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>
      <c r="A8" s="17"/>
      <c r="B8" s="17"/>
      <c r="C8" s="17"/>
      <c r="D8" s="20"/>
      <c r="E8" s="25"/>
      <c r="F8" s="21"/>
      <c r="G8" s="21"/>
      <c r="H8" s="21"/>
      <c r="I8" s="21"/>
      <c r="J8" s="21"/>
      <c r="K8" s="21"/>
      <c r="L8" s="21"/>
      <c r="M8" s="21"/>
      <c r="N8" s="21"/>
      <c r="O8" s="27"/>
      <c r="P8" s="20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</row>
    <row r="9" spans="1:44">
      <c r="A9" s="17"/>
      <c r="B9" s="17"/>
      <c r="C9" s="17"/>
      <c r="D9" s="20"/>
      <c r="E9" s="25"/>
      <c r="F9" s="21"/>
      <c r="G9" s="21"/>
      <c r="H9" s="21"/>
      <c r="I9" s="21"/>
      <c r="J9" s="21"/>
      <c r="K9" s="21"/>
      <c r="L9" s="21"/>
      <c r="M9" s="21"/>
      <c r="N9" s="21"/>
      <c r="O9" s="27"/>
      <c r="P9" s="20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>
      <c r="A10" s="17"/>
      <c r="B10" s="17"/>
      <c r="C10" s="17"/>
      <c r="D10" s="20"/>
      <c r="E10" s="25"/>
      <c r="F10" s="21"/>
      <c r="G10" s="21"/>
      <c r="H10" s="21"/>
      <c r="I10" s="21"/>
      <c r="J10" s="21"/>
      <c r="K10" s="21"/>
      <c r="L10" s="21"/>
      <c r="M10" s="21"/>
      <c r="N10" s="21"/>
      <c r="O10" s="27"/>
      <c r="P10" s="20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</row>
    <row r="11" spans="1:44">
      <c r="A11" s="17"/>
      <c r="B11" s="17"/>
      <c r="C11" s="17"/>
      <c r="D11" s="20"/>
      <c r="E11" s="25"/>
      <c r="F11" s="21"/>
      <c r="G11" s="21"/>
      <c r="H11" s="21"/>
      <c r="I11" s="21"/>
      <c r="J11" s="21"/>
      <c r="K11" s="21"/>
      <c r="L11" s="21"/>
      <c r="M11" s="21"/>
      <c r="N11" s="21"/>
      <c r="O11" s="27"/>
      <c r="P11" s="20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</row>
    <row r="12" spans="1:44">
      <c r="A12" s="17"/>
      <c r="B12" s="17"/>
      <c r="C12" s="17"/>
      <c r="D12" s="20"/>
      <c r="E12" s="25"/>
      <c r="F12" s="21"/>
      <c r="G12" s="21"/>
      <c r="H12" s="21"/>
      <c r="I12" s="21"/>
      <c r="J12" s="21"/>
      <c r="K12" s="21"/>
      <c r="L12" s="21"/>
      <c r="M12" s="21"/>
      <c r="N12" s="21"/>
      <c r="O12" s="27"/>
      <c r="P12" s="20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</row>
    <row r="13" spans="1:44">
      <c r="A13" s="17"/>
      <c r="B13" s="17"/>
      <c r="C13" s="17"/>
      <c r="D13" s="20"/>
      <c r="E13" s="25"/>
      <c r="F13" s="21"/>
      <c r="G13" s="21"/>
      <c r="H13" s="21"/>
      <c r="I13" s="21"/>
      <c r="J13" s="21"/>
      <c r="K13" s="21"/>
      <c r="L13" s="21"/>
      <c r="M13" s="21"/>
      <c r="N13" s="21"/>
      <c r="O13" s="27"/>
      <c r="P13" s="20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>
      <c r="A14" s="17"/>
      <c r="B14" s="17"/>
      <c r="C14" s="17"/>
      <c r="D14" s="20"/>
      <c r="E14" s="25"/>
      <c r="F14" s="21"/>
      <c r="G14" s="21"/>
      <c r="H14" s="21"/>
      <c r="I14" s="21"/>
      <c r="J14" s="21"/>
      <c r="K14" s="21"/>
      <c r="L14" s="21"/>
      <c r="M14" s="21"/>
      <c r="N14" s="21"/>
      <c r="O14" s="27"/>
      <c r="P14" s="20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</row>
    <row r="15" spans="1:44">
      <c r="A15" s="17"/>
      <c r="B15" s="17"/>
      <c r="C15" s="17"/>
      <c r="D15" s="20"/>
      <c r="E15" s="25"/>
      <c r="F15" s="21"/>
      <c r="G15" s="21"/>
      <c r="H15" s="21"/>
      <c r="I15" s="21"/>
      <c r="J15" s="21"/>
      <c r="K15" s="21"/>
      <c r="L15" s="21"/>
      <c r="M15" s="21"/>
      <c r="N15" s="21"/>
      <c r="O15" s="27"/>
      <c r="P15" s="20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</row>
    <row r="16" spans="1:44">
      <c r="A16" s="17"/>
      <c r="B16" s="17"/>
      <c r="C16" s="17"/>
      <c r="D16" s="20"/>
      <c r="E16" s="25"/>
      <c r="F16" s="21"/>
      <c r="G16" s="21"/>
      <c r="H16" s="21"/>
      <c r="I16" s="21"/>
      <c r="J16" s="21"/>
      <c r="K16" s="21"/>
      <c r="L16" s="21"/>
      <c r="M16" s="21"/>
      <c r="N16" s="21"/>
      <c r="O16" s="27"/>
      <c r="P16" s="20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</row>
    <row r="17" spans="1:44">
      <c r="A17" s="17"/>
      <c r="B17" s="17"/>
      <c r="C17" s="17"/>
      <c r="D17" s="20"/>
      <c r="E17" s="25"/>
      <c r="F17" s="21"/>
      <c r="G17" s="21"/>
      <c r="H17" s="21"/>
      <c r="I17" s="21"/>
      <c r="J17" s="21"/>
      <c r="K17" s="21"/>
      <c r="L17" s="21"/>
      <c r="M17" s="21"/>
      <c r="N17" s="21"/>
      <c r="O17" s="27"/>
      <c r="P17" s="20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</row>
    <row r="18" spans="1:44" ht="34">
      <c r="A18" s="17"/>
      <c r="B18" s="17"/>
      <c r="C18" s="17"/>
      <c r="D18" s="20"/>
      <c r="E18" s="25"/>
      <c r="F18" s="21"/>
      <c r="G18" s="21"/>
      <c r="H18" s="21"/>
      <c r="I18" s="21"/>
      <c r="J18" s="21"/>
      <c r="K18" s="21"/>
      <c r="L18" s="21"/>
      <c r="M18" s="21"/>
      <c r="N18" s="28"/>
      <c r="O18" s="27"/>
      <c r="P18" s="20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>
      <c r="A19" s="17"/>
      <c r="B19" s="17"/>
      <c r="C19" s="17"/>
      <c r="D19" s="20"/>
      <c r="E19" s="25"/>
      <c r="F19" s="21"/>
      <c r="G19" s="21"/>
      <c r="H19" s="21"/>
      <c r="I19" s="21"/>
      <c r="J19" s="21"/>
      <c r="K19" s="21"/>
      <c r="L19" s="21"/>
      <c r="M19" s="21"/>
      <c r="N19" s="21"/>
      <c r="O19" s="27"/>
      <c r="P19" s="20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</row>
    <row r="20" spans="1:44">
      <c r="A20" s="17"/>
      <c r="B20" s="17"/>
      <c r="C20" s="17"/>
      <c r="D20" s="20"/>
      <c r="E20" s="25"/>
      <c r="F20" s="21"/>
      <c r="G20" s="21"/>
      <c r="H20" s="21"/>
      <c r="I20" s="21"/>
      <c r="J20" s="21"/>
      <c r="K20" s="21"/>
      <c r="L20" s="21"/>
      <c r="M20" s="21"/>
      <c r="N20" s="21"/>
      <c r="O20" s="27"/>
      <c r="P20" s="20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</row>
    <row r="21" spans="1:44">
      <c r="A21" s="17"/>
      <c r="B21" s="17"/>
      <c r="C21" s="17"/>
      <c r="D21" s="20"/>
      <c r="E21" s="25"/>
      <c r="F21" s="21"/>
      <c r="G21" s="21"/>
      <c r="H21" s="21"/>
      <c r="I21" s="21"/>
      <c r="J21" s="21"/>
      <c r="K21" s="21"/>
      <c r="L21" s="21"/>
      <c r="M21" s="21"/>
      <c r="N21" s="21"/>
      <c r="O21" s="27"/>
      <c r="P21" s="20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</row>
    <row r="22" spans="1:44">
      <c r="A22" s="17"/>
      <c r="B22" s="17"/>
      <c r="C22" s="17"/>
      <c r="D22" s="20"/>
      <c r="E22" s="25"/>
      <c r="F22" s="21"/>
      <c r="G22" s="21"/>
      <c r="H22" s="21"/>
      <c r="I22" s="21"/>
      <c r="J22" s="21"/>
      <c r="K22" s="21"/>
      <c r="L22" s="21"/>
      <c r="M22" s="21"/>
      <c r="N22" s="21"/>
      <c r="O22" s="27"/>
      <c r="P22" s="20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</row>
    <row r="23" spans="1:44">
      <c r="A23" s="17"/>
      <c r="B23" s="17"/>
      <c r="C23" s="17"/>
      <c r="D23" s="20"/>
      <c r="E23" s="25"/>
      <c r="F23" s="21"/>
      <c r="G23" s="21"/>
      <c r="H23" s="21"/>
      <c r="I23" s="21"/>
      <c r="J23" s="21"/>
      <c r="K23" s="21"/>
      <c r="L23" s="21"/>
      <c r="M23" s="21"/>
      <c r="N23" s="21"/>
      <c r="O23" s="27"/>
      <c r="P23" s="20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</row>
    <row r="24" spans="1:44" ht="21">
      <c r="A24" s="17"/>
      <c r="B24" s="17"/>
      <c r="C24" s="17"/>
      <c r="D24" s="20"/>
      <c r="E24" s="25"/>
      <c r="F24" s="21"/>
      <c r="G24" s="21"/>
      <c r="H24" s="21"/>
      <c r="I24" s="21"/>
      <c r="J24" s="21"/>
      <c r="K24" s="21"/>
      <c r="L24" s="21"/>
      <c r="M24" s="21"/>
      <c r="N24" s="29" t="s">
        <v>19</v>
      </c>
      <c r="O24" s="27"/>
      <c r="P24" s="20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</row>
    <row r="25" spans="1:44">
      <c r="A25" s="17"/>
      <c r="B25" s="17"/>
      <c r="C25" s="17"/>
      <c r="D25" s="20"/>
      <c r="E25" s="25"/>
      <c r="F25" s="21"/>
      <c r="G25" s="21"/>
      <c r="H25" s="21"/>
      <c r="I25" s="21"/>
      <c r="J25" s="21"/>
      <c r="K25" s="21"/>
      <c r="L25" s="21"/>
      <c r="M25" s="21"/>
      <c r="N25" s="21"/>
      <c r="O25" s="27"/>
      <c r="P25" s="20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</row>
    <row r="26" spans="1:44">
      <c r="A26" s="17"/>
      <c r="B26" s="17"/>
      <c r="C26" s="17"/>
      <c r="D26" s="20"/>
      <c r="E26" s="25"/>
      <c r="F26" s="21"/>
      <c r="G26" s="21"/>
      <c r="H26" s="21"/>
      <c r="I26" s="21"/>
      <c r="J26" s="21"/>
      <c r="K26" s="21"/>
      <c r="L26" s="21"/>
      <c r="M26" s="21"/>
      <c r="N26" s="21"/>
      <c r="O26" s="27"/>
      <c r="P26" s="20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</row>
    <row r="27" spans="1:44">
      <c r="A27" s="17"/>
      <c r="B27" s="17"/>
      <c r="C27" s="17"/>
      <c r="D27" s="20"/>
      <c r="E27" s="25"/>
      <c r="F27" s="21"/>
      <c r="G27" s="21"/>
      <c r="H27" s="21"/>
      <c r="I27" s="21"/>
      <c r="J27" s="21"/>
      <c r="K27" s="21"/>
      <c r="L27" s="21"/>
      <c r="M27" s="21"/>
      <c r="N27" s="21"/>
      <c r="O27" s="27"/>
      <c r="P27" s="20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</row>
    <row r="28" spans="1:44">
      <c r="A28" s="17"/>
      <c r="B28" s="17"/>
      <c r="C28" s="17"/>
      <c r="D28" s="20"/>
      <c r="E28" s="25"/>
      <c r="F28" s="21"/>
      <c r="G28" s="21"/>
      <c r="H28" s="21"/>
      <c r="I28" s="21"/>
      <c r="J28" s="21"/>
      <c r="K28" s="21"/>
      <c r="L28" s="21"/>
      <c r="M28" s="21"/>
      <c r="N28" s="21"/>
      <c r="O28" s="27"/>
      <c r="P28" s="20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</row>
    <row r="29" spans="1:44">
      <c r="A29" s="17"/>
      <c r="B29" s="17"/>
      <c r="C29" s="17"/>
      <c r="D29" s="20"/>
      <c r="E29" s="25"/>
      <c r="F29" s="21"/>
      <c r="G29" s="21"/>
      <c r="H29" s="21"/>
      <c r="I29" s="21"/>
      <c r="J29" s="21"/>
      <c r="K29" s="21"/>
      <c r="L29" s="21"/>
      <c r="M29" s="21"/>
      <c r="N29" s="21"/>
      <c r="O29" s="27"/>
      <c r="P29" s="20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</row>
    <row r="30" spans="1:44">
      <c r="A30" s="17"/>
      <c r="B30" s="17"/>
      <c r="C30" s="17"/>
      <c r="D30" s="20"/>
      <c r="E30" s="25"/>
      <c r="F30" s="21"/>
      <c r="G30" s="21"/>
      <c r="H30" s="21"/>
      <c r="I30" s="21"/>
      <c r="J30" s="21"/>
      <c r="K30" s="21"/>
      <c r="L30" s="21"/>
      <c r="M30" s="21"/>
      <c r="N30" s="21"/>
      <c r="O30" s="27"/>
      <c r="P30" s="20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44">
      <c r="A31" s="17"/>
      <c r="B31" s="17"/>
      <c r="C31" s="17"/>
      <c r="D31" s="20"/>
      <c r="E31" s="25"/>
      <c r="F31" s="21"/>
      <c r="G31" s="21"/>
      <c r="H31" s="21"/>
      <c r="I31" s="21"/>
      <c r="J31" s="21"/>
      <c r="K31" s="21"/>
      <c r="L31" s="21"/>
      <c r="M31" s="21"/>
      <c r="N31" s="21"/>
      <c r="O31" s="27"/>
      <c r="P31" s="20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44">
      <c r="A32" s="17"/>
      <c r="B32" s="17"/>
      <c r="C32" s="17"/>
      <c r="D32" s="20"/>
      <c r="E32" s="25"/>
      <c r="F32" s="21"/>
      <c r="G32" s="21"/>
      <c r="H32" s="21"/>
      <c r="I32" s="21"/>
      <c r="J32" s="21"/>
      <c r="K32" s="21"/>
      <c r="L32" s="21"/>
      <c r="M32" s="21"/>
      <c r="N32" s="21"/>
      <c r="O32" s="27"/>
      <c r="P32" s="20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1:44" ht="13">
      <c r="A33" s="17"/>
      <c r="B33" s="17"/>
      <c r="C33" s="17"/>
      <c r="D33" s="20"/>
      <c r="E33" s="25"/>
      <c r="F33" s="21"/>
      <c r="G33" s="21"/>
      <c r="H33" s="21"/>
      <c r="I33" s="21"/>
      <c r="J33" s="21"/>
      <c r="K33" s="21"/>
      <c r="L33" s="21"/>
      <c r="M33" s="21"/>
      <c r="N33" s="30" t="s">
        <v>17</v>
      </c>
      <c r="O33" s="27"/>
      <c r="P33" s="20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1:44">
      <c r="A34" s="17"/>
      <c r="B34" s="17"/>
      <c r="C34" s="17"/>
      <c r="D34" s="20"/>
      <c r="E34" s="25"/>
      <c r="F34" s="21"/>
      <c r="G34" s="21"/>
      <c r="H34" s="21"/>
      <c r="I34" s="21"/>
      <c r="J34" s="21"/>
      <c r="K34" s="21"/>
      <c r="L34" s="21"/>
      <c r="M34" s="21"/>
      <c r="N34" s="31" t="s">
        <v>18</v>
      </c>
      <c r="O34" s="27"/>
      <c r="P34" s="20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1:44">
      <c r="A35" s="17"/>
      <c r="B35" s="17"/>
      <c r="C35" s="17"/>
      <c r="D35" s="20"/>
      <c r="E35" s="25"/>
      <c r="F35" s="21"/>
      <c r="G35" s="21"/>
      <c r="H35" s="21"/>
      <c r="I35" s="21"/>
      <c r="J35" s="21"/>
      <c r="K35" s="21"/>
      <c r="L35" s="21"/>
      <c r="M35" s="21"/>
      <c r="N35" s="32" t="s">
        <v>20</v>
      </c>
      <c r="O35" s="27"/>
      <c r="P35" s="20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1:44">
      <c r="A36" s="17"/>
      <c r="B36" s="17"/>
      <c r="C36" s="17"/>
      <c r="D36" s="20"/>
      <c r="E36" s="25"/>
      <c r="F36" s="21"/>
      <c r="G36" s="21"/>
      <c r="H36" s="21"/>
      <c r="I36" s="21"/>
      <c r="J36" s="21"/>
      <c r="K36" s="21"/>
      <c r="L36" s="21"/>
      <c r="M36" s="21"/>
      <c r="N36" s="21"/>
      <c r="O36" s="27"/>
      <c r="P36" s="20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ht="13" thickBot="1">
      <c r="A37" s="17"/>
      <c r="B37" s="17"/>
      <c r="C37" s="17"/>
      <c r="D37" s="20"/>
      <c r="E37" s="33"/>
      <c r="F37" s="34"/>
      <c r="G37" s="34"/>
      <c r="H37" s="34"/>
      <c r="I37" s="34"/>
      <c r="J37" s="34"/>
      <c r="K37" s="34"/>
      <c r="L37" s="34"/>
      <c r="M37" s="34"/>
      <c r="N37" s="34"/>
      <c r="O37" s="35"/>
      <c r="P37" s="20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ht="13" thickTop="1">
      <c r="A38" s="17"/>
      <c r="B38" s="17"/>
      <c r="C38" s="17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  <c r="O38" s="20"/>
      <c r="P38" s="20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1:4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1:4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1:4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1:4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1:4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8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1: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8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1:4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1:4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8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1:4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8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49" spans="1:4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8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</row>
    <row r="50" spans="1:4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</row>
    <row r="51" spans="1:44" hidden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8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</row>
    <row r="52" spans="1:44" hidden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8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</row>
    <row r="53" spans="1:44" hidden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</row>
    <row r="54" spans="1:44" hidden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8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</row>
    <row r="55" spans="1:44" hidden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</row>
    <row r="56" spans="1:44" hidden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</row>
    <row r="57" spans="1:44" hidden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</row>
    <row r="58" spans="1:44" hidden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8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</row>
    <row r="59" spans="1:44" hidden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8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</row>
    <row r="60" spans="1:44" hidden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8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</row>
    <row r="61" spans="1:44" hidden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8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</row>
    <row r="62" spans="1:44" hidden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</row>
    <row r="63" spans="1:44" hidden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</row>
    <row r="64" spans="1:44" hidden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8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</row>
    <row r="65" spans="1:44" hidden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8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</row>
    <row r="66" spans="1:44" hidden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8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</row>
    <row r="67" spans="1:44" hidden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8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</row>
    <row r="68" spans="1:44" hidden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8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</row>
    <row r="69" spans="1:44" hidden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8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</row>
    <row r="70" spans="1:44" hidden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8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</row>
    <row r="71" spans="1:44" hidden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</row>
    <row r="72" spans="1:44" hidden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8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</row>
    <row r="73" spans="1:44" hidden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8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1:44" hidden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8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1:44" hidden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</row>
    <row r="76" spans="1:44" hidden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</row>
    <row r="77" spans="1:44" hidden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8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</row>
    <row r="78" spans="1:44" hidden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8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</row>
    <row r="79" spans="1:44" hidden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</row>
    <row r="80" spans="1:44" hidden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8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</row>
    <row r="81" spans="1:44" hidden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8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</row>
    <row r="82" spans="1:44" hidden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8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</row>
  </sheetData>
  <sheetProtection selectLockedCells="1" selectUnlockedCells="1"/>
  <hyperlinks>
    <hyperlink ref="N34" r:id="rId1" tooltip="Klik hier voor meer tips."/>
    <hyperlink ref="N35" r:id="rId2" tooltip="Vraag of opmerking?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/>
  </sheetViews>
  <sheetFormatPr baseColWidth="10" defaultColWidth="11" defaultRowHeight="15" x14ac:dyDescent="0"/>
  <cols>
    <col min="2" max="2" width="10.33203125" bestFit="1" customWidth="1"/>
    <col min="3" max="3" width="20.1640625" bestFit="1" customWidth="1"/>
    <col min="4" max="4" width="4.33203125" bestFit="1" customWidth="1"/>
  </cols>
  <sheetData>
    <row r="2" spans="2:4">
      <c r="B2" s="5" t="s">
        <v>2</v>
      </c>
      <c r="C2" t="s">
        <v>15</v>
      </c>
    </row>
    <row r="3" spans="2:4">
      <c r="B3" s="5" t="s">
        <v>0</v>
      </c>
      <c r="C3" s="2">
        <v>41786</v>
      </c>
    </row>
    <row r="4" spans="2:4">
      <c r="B4" s="5" t="s">
        <v>1</v>
      </c>
      <c r="C4" t="s">
        <v>6</v>
      </c>
    </row>
    <row r="5" spans="2:4">
      <c r="B5" s="5"/>
    </row>
    <row r="6" spans="2:4">
      <c r="B6" s="5" t="s">
        <v>3</v>
      </c>
      <c r="C6">
        <v>150000</v>
      </c>
    </row>
    <row r="7" spans="2:4">
      <c r="B7" s="5" t="s">
        <v>4</v>
      </c>
      <c r="C7" s="1">
        <v>0.04</v>
      </c>
    </row>
    <row r="8" spans="2:4">
      <c r="B8" s="5" t="s">
        <v>5</v>
      </c>
      <c r="C8">
        <v>30</v>
      </c>
      <c r="D8" t="s">
        <v>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3"/>
  <sheetViews>
    <sheetView workbookViewId="0"/>
  </sheetViews>
  <sheetFormatPr baseColWidth="10" defaultColWidth="11" defaultRowHeight="15" x14ac:dyDescent="0"/>
  <cols>
    <col min="1" max="1" width="3.33203125" customWidth="1"/>
    <col min="2" max="2" width="4.6640625" bestFit="1" customWidth="1"/>
    <col min="3" max="3" width="11.5" bestFit="1" customWidth="1"/>
  </cols>
  <sheetData>
    <row r="3" spans="2:8">
      <c r="B3" s="6" t="s">
        <v>8</v>
      </c>
      <c r="C3" s="6" t="s">
        <v>11</v>
      </c>
      <c r="D3" s="6" t="s">
        <v>9</v>
      </c>
      <c r="E3" s="6" t="s">
        <v>4</v>
      </c>
      <c r="F3" s="6" t="s">
        <v>10</v>
      </c>
    </row>
    <row r="4" spans="2:8">
      <c r="B4">
        <v>1</v>
      </c>
      <c r="C4" s="3">
        <f>Parameters!C6</f>
        <v>150000</v>
      </c>
      <c r="D4" s="3">
        <f>-PMT(Parameters!C7,Parameters!C8,Parameters!C6)</f>
        <v>8674.5148700492009</v>
      </c>
      <c r="E4" s="4">
        <f>C4*Parameters!$C$7</f>
        <v>6000</v>
      </c>
      <c r="F4" s="4">
        <f>D4-E4</f>
        <v>2674.5148700492009</v>
      </c>
      <c r="H4" s="12"/>
    </row>
    <row r="5" spans="2:8">
      <c r="B5">
        <v>2</v>
      </c>
      <c r="C5" s="4">
        <f>C4-F4</f>
        <v>147325.4851299508</v>
      </c>
      <c r="D5" s="3">
        <f>D4</f>
        <v>8674.5148700492009</v>
      </c>
      <c r="E5" s="4">
        <f>C5*Parameters!$C$7</f>
        <v>5893.0194051980325</v>
      </c>
      <c r="F5" s="4">
        <f>D5-E5</f>
        <v>2781.4954648511684</v>
      </c>
    </row>
    <row r="6" spans="2:8">
      <c r="B6">
        <v>3</v>
      </c>
      <c r="C6" s="4">
        <f t="shared" ref="C6:C33" si="0">C5-F5</f>
        <v>144543.98966509962</v>
      </c>
      <c r="D6" s="3">
        <f t="shared" ref="D6:D33" si="1">D5</f>
        <v>8674.5148700492009</v>
      </c>
      <c r="E6" s="4">
        <f>C6*Parameters!$C$7</f>
        <v>5781.7595866039846</v>
      </c>
      <c r="F6" s="4">
        <f t="shared" ref="F6:F33" si="2">D6-E6</f>
        <v>2892.7552834452163</v>
      </c>
    </row>
    <row r="7" spans="2:8">
      <c r="B7">
        <v>4</v>
      </c>
      <c r="C7" s="4">
        <f t="shared" si="0"/>
        <v>141651.23438165442</v>
      </c>
      <c r="D7" s="3">
        <f t="shared" si="1"/>
        <v>8674.5148700492009</v>
      </c>
      <c r="E7" s="4">
        <f>C7*Parameters!$C$7</f>
        <v>5666.0493752661769</v>
      </c>
      <c r="F7" s="4">
        <f t="shared" si="2"/>
        <v>3008.465494783024</v>
      </c>
    </row>
    <row r="8" spans="2:8">
      <c r="B8">
        <v>5</v>
      </c>
      <c r="C8" s="4">
        <f t="shared" si="0"/>
        <v>138642.7688868714</v>
      </c>
      <c r="D8" s="3">
        <f t="shared" si="1"/>
        <v>8674.5148700492009</v>
      </c>
      <c r="E8" s="4">
        <f>C8*Parameters!$C$7</f>
        <v>5545.7107554748563</v>
      </c>
      <c r="F8" s="4">
        <f t="shared" si="2"/>
        <v>3128.8041145743446</v>
      </c>
    </row>
    <row r="9" spans="2:8">
      <c r="B9">
        <v>6</v>
      </c>
      <c r="C9" s="4">
        <f t="shared" si="0"/>
        <v>135513.96477229707</v>
      </c>
      <c r="D9" s="3">
        <f t="shared" si="1"/>
        <v>8674.5148700492009</v>
      </c>
      <c r="E9" s="4">
        <f>C9*Parameters!$C$7</f>
        <v>5420.5585908918829</v>
      </c>
      <c r="F9" s="4">
        <f t="shared" si="2"/>
        <v>3253.956279157318</v>
      </c>
    </row>
    <row r="10" spans="2:8">
      <c r="B10">
        <v>7</v>
      </c>
      <c r="C10" s="4">
        <f t="shared" si="0"/>
        <v>132260.00849313976</v>
      </c>
      <c r="D10" s="3">
        <f t="shared" si="1"/>
        <v>8674.5148700492009</v>
      </c>
      <c r="E10" s="4">
        <f>C10*Parameters!$C$7</f>
        <v>5290.4003397255901</v>
      </c>
      <c r="F10" s="4">
        <f t="shared" si="2"/>
        <v>3384.1145303236108</v>
      </c>
    </row>
    <row r="11" spans="2:8">
      <c r="B11">
        <v>8</v>
      </c>
      <c r="C11" s="4">
        <f t="shared" si="0"/>
        <v>128875.89396281615</v>
      </c>
      <c r="D11" s="3">
        <f t="shared" si="1"/>
        <v>8674.5148700492009</v>
      </c>
      <c r="E11" s="4">
        <f>C11*Parameters!$C$7</f>
        <v>5155.0357585126458</v>
      </c>
      <c r="F11" s="4">
        <f t="shared" si="2"/>
        <v>3519.4791115365551</v>
      </c>
    </row>
    <row r="12" spans="2:8">
      <c r="B12">
        <v>9</v>
      </c>
      <c r="C12" s="4">
        <f t="shared" si="0"/>
        <v>125356.41485127959</v>
      </c>
      <c r="D12" s="3">
        <f t="shared" si="1"/>
        <v>8674.5148700492009</v>
      </c>
      <c r="E12" s="4">
        <f>C12*Parameters!$C$7</f>
        <v>5014.256594051184</v>
      </c>
      <c r="F12" s="4">
        <f t="shared" si="2"/>
        <v>3660.2582759980169</v>
      </c>
    </row>
    <row r="13" spans="2:8">
      <c r="B13">
        <v>10</v>
      </c>
      <c r="C13" s="4">
        <f t="shared" si="0"/>
        <v>121696.15657528158</v>
      </c>
      <c r="D13" s="3">
        <f t="shared" si="1"/>
        <v>8674.5148700492009</v>
      </c>
      <c r="E13" s="4">
        <f>C13*Parameters!$C$7</f>
        <v>4867.8462630112635</v>
      </c>
      <c r="F13" s="4">
        <f t="shared" si="2"/>
        <v>3806.6686070379374</v>
      </c>
    </row>
    <row r="14" spans="2:8">
      <c r="B14">
        <v>11</v>
      </c>
      <c r="C14" s="4">
        <f t="shared" si="0"/>
        <v>117889.48796824364</v>
      </c>
      <c r="D14" s="3">
        <f t="shared" si="1"/>
        <v>8674.5148700492009</v>
      </c>
      <c r="E14" s="4">
        <f>C14*Parameters!$C$7</f>
        <v>4715.5795187297463</v>
      </c>
      <c r="F14" s="4">
        <f t="shared" si="2"/>
        <v>3958.9353513194546</v>
      </c>
    </row>
    <row r="15" spans="2:8">
      <c r="B15">
        <v>12</v>
      </c>
      <c r="C15" s="4">
        <f t="shared" si="0"/>
        <v>113930.55261692419</v>
      </c>
      <c r="D15" s="3">
        <f t="shared" si="1"/>
        <v>8674.5148700492009</v>
      </c>
      <c r="E15" s="4">
        <f>C15*Parameters!$C$7</f>
        <v>4557.2221046769682</v>
      </c>
      <c r="F15" s="4">
        <f t="shared" si="2"/>
        <v>4117.2927653722327</v>
      </c>
    </row>
    <row r="16" spans="2:8">
      <c r="B16">
        <v>13</v>
      </c>
      <c r="C16" s="4">
        <f t="shared" si="0"/>
        <v>109813.25985155196</v>
      </c>
      <c r="D16" s="3">
        <f t="shared" si="1"/>
        <v>8674.5148700492009</v>
      </c>
      <c r="E16" s="4">
        <f>C16*Parameters!$C$7</f>
        <v>4392.5303940620788</v>
      </c>
      <c r="F16" s="4">
        <f t="shared" si="2"/>
        <v>4281.9844759871221</v>
      </c>
    </row>
    <row r="17" spans="2:6">
      <c r="B17">
        <v>14</v>
      </c>
      <c r="C17" s="4">
        <f t="shared" si="0"/>
        <v>105531.27537556484</v>
      </c>
      <c r="D17" s="3">
        <f t="shared" si="1"/>
        <v>8674.5148700492009</v>
      </c>
      <c r="E17" s="4">
        <f>C17*Parameters!$C$7</f>
        <v>4221.2510150225935</v>
      </c>
      <c r="F17" s="4">
        <f t="shared" si="2"/>
        <v>4453.2638550266074</v>
      </c>
    </row>
    <row r="18" spans="2:6">
      <c r="B18">
        <v>15</v>
      </c>
      <c r="C18" s="4">
        <f t="shared" si="0"/>
        <v>101078.01152053823</v>
      </c>
      <c r="D18" s="3">
        <f t="shared" si="1"/>
        <v>8674.5148700492009</v>
      </c>
      <c r="E18" s="4">
        <f>C18*Parameters!$C$7</f>
        <v>4043.1204608215294</v>
      </c>
      <c r="F18" s="4">
        <f t="shared" si="2"/>
        <v>4631.3944092276715</v>
      </c>
    </row>
    <row r="19" spans="2:6">
      <c r="B19">
        <v>16</v>
      </c>
      <c r="C19" s="4">
        <f t="shared" si="0"/>
        <v>96446.617111310567</v>
      </c>
      <c r="D19" s="3">
        <f t="shared" si="1"/>
        <v>8674.5148700492009</v>
      </c>
      <c r="E19" s="4">
        <f>C19*Parameters!$C$7</f>
        <v>3857.8646844524228</v>
      </c>
      <c r="F19" s="4">
        <f t="shared" si="2"/>
        <v>4816.6501855967781</v>
      </c>
    </row>
    <row r="20" spans="2:6">
      <c r="B20">
        <v>17</v>
      </c>
      <c r="C20" s="4">
        <f t="shared" si="0"/>
        <v>91629.966925713787</v>
      </c>
      <c r="D20" s="3">
        <f t="shared" si="1"/>
        <v>8674.5148700492009</v>
      </c>
      <c r="E20" s="4">
        <f>C20*Parameters!$C$7</f>
        <v>3665.1986770285516</v>
      </c>
      <c r="F20" s="4">
        <f t="shared" si="2"/>
        <v>5009.3161930206497</v>
      </c>
    </row>
    <row r="21" spans="2:6">
      <c r="B21">
        <v>18</v>
      </c>
      <c r="C21" s="4">
        <f t="shared" si="0"/>
        <v>86620.650732693131</v>
      </c>
      <c r="D21" s="3">
        <f t="shared" si="1"/>
        <v>8674.5148700492009</v>
      </c>
      <c r="E21" s="4">
        <f>C21*Parameters!$C$7</f>
        <v>3464.8260293077255</v>
      </c>
      <c r="F21" s="4">
        <f t="shared" si="2"/>
        <v>5209.6888407414754</v>
      </c>
    </row>
    <row r="22" spans="2:6">
      <c r="B22">
        <v>19</v>
      </c>
      <c r="C22" s="4">
        <f t="shared" si="0"/>
        <v>81410.961891951651</v>
      </c>
      <c r="D22" s="3">
        <f t="shared" si="1"/>
        <v>8674.5148700492009</v>
      </c>
      <c r="E22" s="4">
        <f>C22*Parameters!$C$7</f>
        <v>3256.438475678066</v>
      </c>
      <c r="F22" s="4">
        <f t="shared" si="2"/>
        <v>5418.0763943711354</v>
      </c>
    </row>
    <row r="23" spans="2:6">
      <c r="B23">
        <v>20</v>
      </c>
      <c r="C23" s="4">
        <f t="shared" si="0"/>
        <v>75992.885497580515</v>
      </c>
      <c r="D23" s="3">
        <f t="shared" si="1"/>
        <v>8674.5148700492009</v>
      </c>
      <c r="E23" s="4">
        <f>C23*Parameters!$C$7</f>
        <v>3039.7154199032207</v>
      </c>
      <c r="F23" s="4">
        <f t="shared" si="2"/>
        <v>5634.7994501459798</v>
      </c>
    </row>
    <row r="24" spans="2:6">
      <c r="B24">
        <v>21</v>
      </c>
      <c r="C24" s="4">
        <f t="shared" si="0"/>
        <v>70358.086047434539</v>
      </c>
      <c r="D24" s="3">
        <f t="shared" si="1"/>
        <v>8674.5148700492009</v>
      </c>
      <c r="E24" s="4">
        <f>C24*Parameters!$C$7</f>
        <v>2814.3234418973816</v>
      </c>
      <c r="F24" s="4">
        <f t="shared" si="2"/>
        <v>5860.1914281518193</v>
      </c>
    </row>
    <row r="25" spans="2:6">
      <c r="B25">
        <v>22</v>
      </c>
      <c r="C25" s="4">
        <f t="shared" si="0"/>
        <v>64497.894619282721</v>
      </c>
      <c r="D25" s="3">
        <f t="shared" si="1"/>
        <v>8674.5148700492009</v>
      </c>
      <c r="E25" s="4">
        <f>C25*Parameters!$C$7</f>
        <v>2579.9157847713091</v>
      </c>
      <c r="F25" s="4">
        <f t="shared" si="2"/>
        <v>6094.5990852778923</v>
      </c>
    </row>
    <row r="26" spans="2:6">
      <c r="B26">
        <v>23</v>
      </c>
      <c r="C26" s="4">
        <f t="shared" si="0"/>
        <v>58403.295534004828</v>
      </c>
      <c r="D26" s="3">
        <f t="shared" si="1"/>
        <v>8674.5148700492009</v>
      </c>
      <c r="E26" s="4">
        <f>C26*Parameters!$C$7</f>
        <v>2336.131821360193</v>
      </c>
      <c r="F26" s="4">
        <f t="shared" si="2"/>
        <v>6338.3830486890074</v>
      </c>
    </row>
    <row r="27" spans="2:6">
      <c r="B27">
        <v>24</v>
      </c>
      <c r="C27" s="4">
        <f t="shared" si="0"/>
        <v>52064.912485315821</v>
      </c>
      <c r="D27" s="3">
        <f t="shared" si="1"/>
        <v>8674.5148700492009</v>
      </c>
      <c r="E27" s="4">
        <f>C27*Parameters!$C$7</f>
        <v>2082.596499412633</v>
      </c>
      <c r="F27" s="4">
        <f t="shared" si="2"/>
        <v>6591.9183706365675</v>
      </c>
    </row>
    <row r="28" spans="2:6">
      <c r="B28">
        <v>25</v>
      </c>
      <c r="C28" s="4">
        <f t="shared" si="0"/>
        <v>45472.994114679255</v>
      </c>
      <c r="D28" s="3">
        <f t="shared" si="1"/>
        <v>8674.5148700492009</v>
      </c>
      <c r="E28" s="4">
        <f>C28*Parameters!$C$7</f>
        <v>1818.9197645871702</v>
      </c>
      <c r="F28" s="4">
        <f t="shared" si="2"/>
        <v>6855.5951054620309</v>
      </c>
    </row>
    <row r="29" spans="2:6">
      <c r="B29">
        <v>26</v>
      </c>
      <c r="C29" s="4">
        <f t="shared" si="0"/>
        <v>38617.399009217224</v>
      </c>
      <c r="D29" s="3">
        <f t="shared" si="1"/>
        <v>8674.5148700492009</v>
      </c>
      <c r="E29" s="4">
        <f>C29*Parameters!$C$7</f>
        <v>1544.6959603686889</v>
      </c>
      <c r="F29" s="4">
        <f t="shared" si="2"/>
        <v>7129.8189096805118</v>
      </c>
    </row>
    <row r="30" spans="2:6">
      <c r="B30">
        <v>27</v>
      </c>
      <c r="C30" s="4">
        <f t="shared" si="0"/>
        <v>31487.580099536714</v>
      </c>
      <c r="D30" s="3">
        <f t="shared" si="1"/>
        <v>8674.5148700492009</v>
      </c>
      <c r="E30" s="4">
        <f>C30*Parameters!$C$7</f>
        <v>1259.5032039814685</v>
      </c>
      <c r="F30" s="4">
        <f t="shared" si="2"/>
        <v>7415.0116660677322</v>
      </c>
    </row>
    <row r="31" spans="2:6">
      <c r="B31">
        <v>28</v>
      </c>
      <c r="C31" s="4">
        <f t="shared" si="0"/>
        <v>24072.568433468979</v>
      </c>
      <c r="D31" s="3">
        <f t="shared" si="1"/>
        <v>8674.5148700492009</v>
      </c>
      <c r="E31" s="4">
        <f>C31*Parameters!$C$7</f>
        <v>962.90273733875915</v>
      </c>
      <c r="F31" s="4">
        <f t="shared" si="2"/>
        <v>7711.612132710442</v>
      </c>
    </row>
    <row r="32" spans="2:6">
      <c r="B32">
        <v>29</v>
      </c>
      <c r="C32" s="4">
        <f t="shared" si="0"/>
        <v>16360.956300758538</v>
      </c>
      <c r="D32" s="3">
        <f t="shared" si="1"/>
        <v>8674.5148700492009</v>
      </c>
      <c r="E32" s="4">
        <f>C32*Parameters!$C$7</f>
        <v>654.43825203034157</v>
      </c>
      <c r="F32" s="4">
        <f t="shared" si="2"/>
        <v>8020.0766180188593</v>
      </c>
    </row>
    <row r="33" spans="2:6">
      <c r="B33">
        <v>30</v>
      </c>
      <c r="C33" s="4">
        <f t="shared" si="0"/>
        <v>8340.87968273968</v>
      </c>
      <c r="D33" s="3">
        <f t="shared" si="1"/>
        <v>8674.5148700492009</v>
      </c>
      <c r="E33" s="4">
        <f>C33*Parameters!$C$7</f>
        <v>333.6351873095872</v>
      </c>
      <c r="F33" s="4">
        <f t="shared" si="2"/>
        <v>8340.8796827396145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0"/>
  <sheetViews>
    <sheetView workbookViewId="0"/>
  </sheetViews>
  <sheetFormatPr baseColWidth="10" defaultColWidth="11" defaultRowHeight="15" x14ac:dyDescent="0"/>
  <cols>
    <col min="1" max="1" width="4.6640625" customWidth="1"/>
    <col min="3" max="3" width="11.5" bestFit="1" customWidth="1"/>
    <col min="4" max="6" width="11.6640625" bestFit="1" customWidth="1"/>
  </cols>
  <sheetData>
    <row r="2" spans="2:8" ht="28">
      <c r="B2" s="37" t="str">
        <f>Doel</f>
        <v>Annuïteitberekening</v>
      </c>
      <c r="C2" s="37"/>
      <c r="D2" s="37"/>
      <c r="E2" s="37"/>
      <c r="F2" s="37"/>
    </row>
    <row r="3" spans="2:8" ht="12.75" customHeight="1">
      <c r="B3" s="8"/>
      <c r="C3" s="8"/>
      <c r="D3" s="8"/>
      <c r="E3" s="8"/>
      <c r="F3" s="8"/>
    </row>
    <row r="4" spans="2:8">
      <c r="B4" s="6" t="s">
        <v>12</v>
      </c>
      <c r="C4" s="10">
        <f>HypBedrag</f>
        <v>150000</v>
      </c>
      <c r="D4" s="5"/>
      <c r="E4" s="6" t="s">
        <v>14</v>
      </c>
      <c r="F4" s="5">
        <f>Looptijd</f>
        <v>30</v>
      </c>
    </row>
    <row r="5" spans="2:8">
      <c r="B5" s="6" t="s">
        <v>13</v>
      </c>
      <c r="C5" s="11">
        <f>Rente</f>
        <v>0.04</v>
      </c>
      <c r="D5" s="5"/>
      <c r="E5" s="6"/>
      <c r="F5" s="11"/>
    </row>
    <row r="7" spans="2:8" ht="16" thickBot="1">
      <c r="B7" s="7" t="s">
        <v>8</v>
      </c>
      <c r="C7" s="7" t="s">
        <v>11</v>
      </c>
      <c r="D7" s="7" t="s">
        <v>9</v>
      </c>
      <c r="E7" s="7" t="s">
        <v>4</v>
      </c>
      <c r="F7" s="7" t="s">
        <v>10</v>
      </c>
    </row>
    <row r="8" spans="2:8" ht="16" thickTop="1">
      <c r="B8">
        <v>1</v>
      </c>
      <c r="C8" s="3">
        <f>HypBedrag</f>
        <v>150000</v>
      </c>
      <c r="D8" s="3">
        <f>-PMT(Rente,Looptijd,HypBedrag)</f>
        <v>8674.5148700492009</v>
      </c>
      <c r="E8" s="4">
        <f t="shared" ref="E8:E37" si="0">C8*Rente</f>
        <v>6000</v>
      </c>
      <c r="F8" s="4">
        <f>D8-E8</f>
        <v>2674.5148700492009</v>
      </c>
      <c r="H8" s="12"/>
    </row>
    <row r="9" spans="2:8">
      <c r="B9">
        <f>B8+1</f>
        <v>2</v>
      </c>
      <c r="C9" s="4">
        <f>C8-F8</f>
        <v>147325.4851299508</v>
      </c>
      <c r="D9" s="3">
        <f>D8</f>
        <v>8674.5148700492009</v>
      </c>
      <c r="E9" s="4">
        <f t="shared" si="0"/>
        <v>5893.0194051980325</v>
      </c>
      <c r="F9" s="4">
        <f>D9-E9</f>
        <v>2781.4954648511684</v>
      </c>
    </row>
    <row r="10" spans="2:8">
      <c r="B10">
        <f t="shared" ref="B10:B37" si="1">B9+1</f>
        <v>3</v>
      </c>
      <c r="C10" s="4">
        <f t="shared" ref="C10:C37" si="2">C9-F9</f>
        <v>144543.98966509962</v>
      </c>
      <c r="D10" s="3">
        <f t="shared" ref="D10:D37" si="3">D9</f>
        <v>8674.5148700492009</v>
      </c>
      <c r="E10" s="4">
        <f t="shared" si="0"/>
        <v>5781.7595866039846</v>
      </c>
      <c r="F10" s="4">
        <f t="shared" ref="F10:F37" si="4">D10-E10</f>
        <v>2892.7552834452163</v>
      </c>
    </row>
    <row r="11" spans="2:8">
      <c r="B11">
        <f t="shared" si="1"/>
        <v>4</v>
      </c>
      <c r="C11" s="4">
        <f t="shared" si="2"/>
        <v>141651.23438165442</v>
      </c>
      <c r="D11" s="3">
        <f t="shared" si="3"/>
        <v>8674.5148700492009</v>
      </c>
      <c r="E11" s="4">
        <f t="shared" si="0"/>
        <v>5666.0493752661769</v>
      </c>
      <c r="F11" s="4">
        <f t="shared" si="4"/>
        <v>3008.465494783024</v>
      </c>
    </row>
    <row r="12" spans="2:8">
      <c r="B12">
        <f t="shared" si="1"/>
        <v>5</v>
      </c>
      <c r="C12" s="4">
        <f t="shared" si="2"/>
        <v>138642.7688868714</v>
      </c>
      <c r="D12" s="3">
        <f t="shared" si="3"/>
        <v>8674.5148700492009</v>
      </c>
      <c r="E12" s="4">
        <f t="shared" si="0"/>
        <v>5545.7107554748563</v>
      </c>
      <c r="F12" s="4">
        <f t="shared" si="4"/>
        <v>3128.8041145743446</v>
      </c>
    </row>
    <row r="13" spans="2:8">
      <c r="B13">
        <f t="shared" si="1"/>
        <v>6</v>
      </c>
      <c r="C13" s="4">
        <f t="shared" si="2"/>
        <v>135513.96477229707</v>
      </c>
      <c r="D13" s="3">
        <f t="shared" si="3"/>
        <v>8674.5148700492009</v>
      </c>
      <c r="E13" s="4">
        <f t="shared" si="0"/>
        <v>5420.5585908918829</v>
      </c>
      <c r="F13" s="4">
        <f t="shared" si="4"/>
        <v>3253.956279157318</v>
      </c>
    </row>
    <row r="14" spans="2:8">
      <c r="B14">
        <f t="shared" si="1"/>
        <v>7</v>
      </c>
      <c r="C14" s="4">
        <f t="shared" si="2"/>
        <v>132260.00849313976</v>
      </c>
      <c r="D14" s="3">
        <f t="shared" si="3"/>
        <v>8674.5148700492009</v>
      </c>
      <c r="E14" s="4">
        <f t="shared" si="0"/>
        <v>5290.4003397255901</v>
      </c>
      <c r="F14" s="4">
        <f t="shared" si="4"/>
        <v>3384.1145303236108</v>
      </c>
    </row>
    <row r="15" spans="2:8">
      <c r="B15">
        <f t="shared" si="1"/>
        <v>8</v>
      </c>
      <c r="C15" s="4">
        <f t="shared" si="2"/>
        <v>128875.89396281615</v>
      </c>
      <c r="D15" s="3">
        <f t="shared" si="3"/>
        <v>8674.5148700492009</v>
      </c>
      <c r="E15" s="4">
        <f t="shared" si="0"/>
        <v>5155.0357585126458</v>
      </c>
      <c r="F15" s="4">
        <f t="shared" si="4"/>
        <v>3519.4791115365551</v>
      </c>
    </row>
    <row r="16" spans="2:8">
      <c r="B16">
        <f t="shared" si="1"/>
        <v>9</v>
      </c>
      <c r="C16" s="4">
        <f t="shared" si="2"/>
        <v>125356.41485127959</v>
      </c>
      <c r="D16" s="3">
        <f t="shared" si="3"/>
        <v>8674.5148700492009</v>
      </c>
      <c r="E16" s="4">
        <f t="shared" si="0"/>
        <v>5014.256594051184</v>
      </c>
      <c r="F16" s="4">
        <f t="shared" si="4"/>
        <v>3660.2582759980169</v>
      </c>
    </row>
    <row r="17" spans="2:6">
      <c r="B17">
        <f t="shared" si="1"/>
        <v>10</v>
      </c>
      <c r="C17" s="4">
        <f t="shared" si="2"/>
        <v>121696.15657528158</v>
      </c>
      <c r="D17" s="3">
        <f t="shared" si="3"/>
        <v>8674.5148700492009</v>
      </c>
      <c r="E17" s="4">
        <f t="shared" si="0"/>
        <v>4867.8462630112635</v>
      </c>
      <c r="F17" s="4">
        <f t="shared" si="4"/>
        <v>3806.6686070379374</v>
      </c>
    </row>
    <row r="18" spans="2:6">
      <c r="B18">
        <f t="shared" si="1"/>
        <v>11</v>
      </c>
      <c r="C18" s="4">
        <f t="shared" si="2"/>
        <v>117889.48796824364</v>
      </c>
      <c r="D18" s="3">
        <f t="shared" si="3"/>
        <v>8674.5148700492009</v>
      </c>
      <c r="E18" s="4">
        <f t="shared" si="0"/>
        <v>4715.5795187297463</v>
      </c>
      <c r="F18" s="4">
        <f t="shared" si="4"/>
        <v>3958.9353513194546</v>
      </c>
    </row>
    <row r="19" spans="2:6">
      <c r="B19">
        <f t="shared" si="1"/>
        <v>12</v>
      </c>
      <c r="C19" s="4">
        <f t="shared" si="2"/>
        <v>113930.55261692419</v>
      </c>
      <c r="D19" s="3">
        <f t="shared" si="3"/>
        <v>8674.5148700492009</v>
      </c>
      <c r="E19" s="4">
        <f t="shared" si="0"/>
        <v>4557.2221046769682</v>
      </c>
      <c r="F19" s="4">
        <f t="shared" si="4"/>
        <v>4117.2927653722327</v>
      </c>
    </row>
    <row r="20" spans="2:6">
      <c r="B20">
        <f t="shared" si="1"/>
        <v>13</v>
      </c>
      <c r="C20" s="4">
        <f t="shared" si="2"/>
        <v>109813.25985155196</v>
      </c>
      <c r="D20" s="3">
        <f t="shared" si="3"/>
        <v>8674.5148700492009</v>
      </c>
      <c r="E20" s="4">
        <f t="shared" si="0"/>
        <v>4392.5303940620788</v>
      </c>
      <c r="F20" s="4">
        <f t="shared" si="4"/>
        <v>4281.9844759871221</v>
      </c>
    </row>
    <row r="21" spans="2:6">
      <c r="B21">
        <f t="shared" si="1"/>
        <v>14</v>
      </c>
      <c r="C21" s="4">
        <f t="shared" si="2"/>
        <v>105531.27537556484</v>
      </c>
      <c r="D21" s="3">
        <f t="shared" si="3"/>
        <v>8674.5148700492009</v>
      </c>
      <c r="E21" s="4">
        <f t="shared" si="0"/>
        <v>4221.2510150225935</v>
      </c>
      <c r="F21" s="4">
        <f t="shared" si="4"/>
        <v>4453.2638550266074</v>
      </c>
    </row>
    <row r="22" spans="2:6">
      <c r="B22">
        <f t="shared" si="1"/>
        <v>15</v>
      </c>
      <c r="C22" s="4">
        <f t="shared" si="2"/>
        <v>101078.01152053823</v>
      </c>
      <c r="D22" s="3">
        <f t="shared" si="3"/>
        <v>8674.5148700492009</v>
      </c>
      <c r="E22" s="4">
        <f t="shared" si="0"/>
        <v>4043.1204608215294</v>
      </c>
      <c r="F22" s="4">
        <f t="shared" si="4"/>
        <v>4631.3944092276715</v>
      </c>
    </row>
    <row r="23" spans="2:6">
      <c r="B23">
        <f t="shared" si="1"/>
        <v>16</v>
      </c>
      <c r="C23" s="4">
        <f t="shared" si="2"/>
        <v>96446.617111310567</v>
      </c>
      <c r="D23" s="3">
        <f t="shared" si="3"/>
        <v>8674.5148700492009</v>
      </c>
      <c r="E23" s="4">
        <f t="shared" si="0"/>
        <v>3857.8646844524228</v>
      </c>
      <c r="F23" s="4">
        <f t="shared" si="4"/>
        <v>4816.6501855967781</v>
      </c>
    </row>
    <row r="24" spans="2:6">
      <c r="B24">
        <f t="shared" si="1"/>
        <v>17</v>
      </c>
      <c r="C24" s="4">
        <f t="shared" si="2"/>
        <v>91629.966925713787</v>
      </c>
      <c r="D24" s="3">
        <f t="shared" si="3"/>
        <v>8674.5148700492009</v>
      </c>
      <c r="E24" s="4">
        <f t="shared" si="0"/>
        <v>3665.1986770285516</v>
      </c>
      <c r="F24" s="4">
        <f t="shared" si="4"/>
        <v>5009.3161930206497</v>
      </c>
    </row>
    <row r="25" spans="2:6">
      <c r="B25">
        <f t="shared" si="1"/>
        <v>18</v>
      </c>
      <c r="C25" s="4">
        <f t="shared" si="2"/>
        <v>86620.650732693131</v>
      </c>
      <c r="D25" s="3">
        <f t="shared" si="3"/>
        <v>8674.5148700492009</v>
      </c>
      <c r="E25" s="4">
        <f t="shared" si="0"/>
        <v>3464.8260293077255</v>
      </c>
      <c r="F25" s="4">
        <f t="shared" si="4"/>
        <v>5209.6888407414754</v>
      </c>
    </row>
    <row r="26" spans="2:6">
      <c r="B26">
        <f t="shared" si="1"/>
        <v>19</v>
      </c>
      <c r="C26" s="4">
        <f t="shared" si="2"/>
        <v>81410.961891951651</v>
      </c>
      <c r="D26" s="3">
        <f t="shared" si="3"/>
        <v>8674.5148700492009</v>
      </c>
      <c r="E26" s="4">
        <f t="shared" si="0"/>
        <v>3256.438475678066</v>
      </c>
      <c r="F26" s="4">
        <f t="shared" si="4"/>
        <v>5418.0763943711354</v>
      </c>
    </row>
    <row r="27" spans="2:6">
      <c r="B27">
        <f t="shared" si="1"/>
        <v>20</v>
      </c>
      <c r="C27" s="4">
        <f t="shared" si="2"/>
        <v>75992.885497580515</v>
      </c>
      <c r="D27" s="3">
        <f t="shared" si="3"/>
        <v>8674.5148700492009</v>
      </c>
      <c r="E27" s="4">
        <f t="shared" si="0"/>
        <v>3039.7154199032207</v>
      </c>
      <c r="F27" s="4">
        <f t="shared" si="4"/>
        <v>5634.7994501459798</v>
      </c>
    </row>
    <row r="28" spans="2:6">
      <c r="B28">
        <f t="shared" si="1"/>
        <v>21</v>
      </c>
      <c r="C28" s="4">
        <f t="shared" si="2"/>
        <v>70358.086047434539</v>
      </c>
      <c r="D28" s="3">
        <f t="shared" si="3"/>
        <v>8674.5148700492009</v>
      </c>
      <c r="E28" s="4">
        <f t="shared" si="0"/>
        <v>2814.3234418973816</v>
      </c>
      <c r="F28" s="4">
        <f t="shared" si="4"/>
        <v>5860.1914281518193</v>
      </c>
    </row>
    <row r="29" spans="2:6">
      <c r="B29">
        <f t="shared" si="1"/>
        <v>22</v>
      </c>
      <c r="C29" s="4">
        <f t="shared" si="2"/>
        <v>64497.894619282721</v>
      </c>
      <c r="D29" s="3">
        <f t="shared" si="3"/>
        <v>8674.5148700492009</v>
      </c>
      <c r="E29" s="4">
        <f t="shared" si="0"/>
        <v>2579.9157847713091</v>
      </c>
      <c r="F29" s="4">
        <f t="shared" si="4"/>
        <v>6094.5990852778923</v>
      </c>
    </row>
    <row r="30" spans="2:6">
      <c r="B30">
        <f t="shared" si="1"/>
        <v>23</v>
      </c>
      <c r="C30" s="4">
        <f t="shared" si="2"/>
        <v>58403.295534004828</v>
      </c>
      <c r="D30" s="3">
        <f t="shared" si="3"/>
        <v>8674.5148700492009</v>
      </c>
      <c r="E30" s="4">
        <f t="shared" si="0"/>
        <v>2336.131821360193</v>
      </c>
      <c r="F30" s="4">
        <f t="shared" si="4"/>
        <v>6338.3830486890074</v>
      </c>
    </row>
    <row r="31" spans="2:6">
      <c r="B31">
        <f t="shared" si="1"/>
        <v>24</v>
      </c>
      <c r="C31" s="4">
        <f t="shared" si="2"/>
        <v>52064.912485315821</v>
      </c>
      <c r="D31" s="3">
        <f t="shared" si="3"/>
        <v>8674.5148700492009</v>
      </c>
      <c r="E31" s="4">
        <f t="shared" si="0"/>
        <v>2082.596499412633</v>
      </c>
      <c r="F31" s="4">
        <f t="shared" si="4"/>
        <v>6591.9183706365675</v>
      </c>
    </row>
    <row r="32" spans="2:6">
      <c r="B32">
        <f t="shared" si="1"/>
        <v>25</v>
      </c>
      <c r="C32" s="4">
        <f t="shared" si="2"/>
        <v>45472.994114679255</v>
      </c>
      <c r="D32" s="3">
        <f t="shared" si="3"/>
        <v>8674.5148700492009</v>
      </c>
      <c r="E32" s="4">
        <f t="shared" si="0"/>
        <v>1818.9197645871702</v>
      </c>
      <c r="F32" s="4">
        <f t="shared" si="4"/>
        <v>6855.5951054620309</v>
      </c>
    </row>
    <row r="33" spans="2:6">
      <c r="B33">
        <f t="shared" si="1"/>
        <v>26</v>
      </c>
      <c r="C33" s="4">
        <f t="shared" si="2"/>
        <v>38617.399009217224</v>
      </c>
      <c r="D33" s="3">
        <f t="shared" si="3"/>
        <v>8674.5148700492009</v>
      </c>
      <c r="E33" s="4">
        <f t="shared" si="0"/>
        <v>1544.6959603686889</v>
      </c>
      <c r="F33" s="4">
        <f t="shared" si="4"/>
        <v>7129.8189096805118</v>
      </c>
    </row>
    <row r="34" spans="2:6">
      <c r="B34">
        <f t="shared" si="1"/>
        <v>27</v>
      </c>
      <c r="C34" s="4">
        <f t="shared" si="2"/>
        <v>31487.580099536714</v>
      </c>
      <c r="D34" s="3">
        <f t="shared" si="3"/>
        <v>8674.5148700492009</v>
      </c>
      <c r="E34" s="4">
        <f t="shared" si="0"/>
        <v>1259.5032039814685</v>
      </c>
      <c r="F34" s="4">
        <f t="shared" si="4"/>
        <v>7415.0116660677322</v>
      </c>
    </row>
    <row r="35" spans="2:6">
      <c r="B35">
        <f t="shared" si="1"/>
        <v>28</v>
      </c>
      <c r="C35" s="4">
        <f t="shared" si="2"/>
        <v>24072.568433468979</v>
      </c>
      <c r="D35" s="3">
        <f t="shared" si="3"/>
        <v>8674.5148700492009</v>
      </c>
      <c r="E35" s="4">
        <f t="shared" si="0"/>
        <v>962.90273733875915</v>
      </c>
      <c r="F35" s="4">
        <f t="shared" si="4"/>
        <v>7711.612132710442</v>
      </c>
    </row>
    <row r="36" spans="2:6">
      <c r="B36">
        <f t="shared" si="1"/>
        <v>29</v>
      </c>
      <c r="C36" s="4">
        <f t="shared" si="2"/>
        <v>16360.956300758538</v>
      </c>
      <c r="D36" s="3">
        <f t="shared" si="3"/>
        <v>8674.5148700492009</v>
      </c>
      <c r="E36" s="4">
        <f t="shared" si="0"/>
        <v>654.43825203034157</v>
      </c>
      <c r="F36" s="4">
        <f t="shared" si="4"/>
        <v>8020.0766180188593</v>
      </c>
    </row>
    <row r="37" spans="2:6" ht="16" thickBot="1">
      <c r="B37" s="13">
        <f t="shared" si="1"/>
        <v>30</v>
      </c>
      <c r="C37" s="14">
        <f t="shared" si="2"/>
        <v>8340.87968273968</v>
      </c>
      <c r="D37" s="15">
        <f t="shared" si="3"/>
        <v>8674.5148700492009</v>
      </c>
      <c r="E37" s="14">
        <f t="shared" si="0"/>
        <v>333.6351873095872</v>
      </c>
      <c r="F37" s="14">
        <f t="shared" si="4"/>
        <v>8340.8796827396145</v>
      </c>
    </row>
    <row r="38" spans="2:6">
      <c r="B38" s="6" t="s">
        <v>16</v>
      </c>
      <c r="C38" s="5"/>
      <c r="D38" s="16">
        <f>SUM(D8:D37)</f>
        <v>260235.446101476</v>
      </c>
      <c r="E38" s="16">
        <f>SUM(E8:E37)</f>
        <v>110235.44610147606</v>
      </c>
      <c r="F38" s="16">
        <f>SUM(F8:F37)</f>
        <v>149999.99999999997</v>
      </c>
    </row>
    <row r="39" spans="2:6">
      <c r="B39" s="6"/>
      <c r="C39" s="5"/>
      <c r="D39" s="16"/>
      <c r="E39" s="16"/>
      <c r="F39" s="16"/>
    </row>
    <row r="40" spans="2:6">
      <c r="C40" s="9" t="str">
        <f>Opsteller</f>
        <v>G-Info/Gijs Verbruggen</v>
      </c>
      <c r="D40" s="5"/>
      <c r="E40" s="38">
        <f>Datum</f>
        <v>41786</v>
      </c>
      <c r="F40" s="38"/>
    </row>
  </sheetData>
  <mergeCells count="2">
    <mergeCell ref="B2:F2"/>
    <mergeCell ref="E40:F4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Voorblad</vt:lpstr>
      <vt:lpstr>Parameters</vt:lpstr>
      <vt:lpstr>Berek1</vt:lpstr>
      <vt:lpstr>Berek2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2014-05-27T19:09:30Z</dcterms:created>
  <dcterms:modified xsi:type="dcterms:W3CDTF">2014-05-28T20:08:30Z</dcterms:modified>
</cp:coreProperties>
</file>