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Voorblad" sheetId="8" r:id="rId1"/>
    <sheet name="CompOvz1" sheetId="1" r:id="rId2"/>
    <sheet name="CompOvz2" sheetId="5" r:id="rId3"/>
    <sheet name="CompOvz3" sheetId="7" r:id="rId4"/>
  </sheets>
  <externalReferences>
    <externalReference r:id="rId5"/>
  </externalReferences>
  <definedNames>
    <definedName name="_xlnm._FilterDatabase" localSheetId="1" hidden="1">CompOvz1!$B$14:$J$52</definedName>
    <definedName name="_xlnm._FilterDatabase" localSheetId="2" hidden="1">CompOvz2!$B$14:$G$52</definedName>
    <definedName name="_xlnm._FilterDatabase" localSheetId="3" hidden="1">CompOvz3!$B$14:$G$52</definedName>
    <definedName name="Bedragen">[1]Alt3!$D$4:$D$66</definedName>
    <definedName name="Comp">CompOvz3!$J$3</definedName>
    <definedName name="Ere_1">CompOvz1!$D$5</definedName>
    <definedName name="Ere_2">CompOvz1!$D$6</definedName>
    <definedName name="Ere_3">CompOvz1!$D$7</definedName>
    <definedName name="ErePnt">CompOvz1!$H$15:$H$32</definedName>
    <definedName name="EreTeams">CompOvz1!$C$15:$C$32</definedName>
    <definedName name="Jup_1">CompOvz1!$D$10</definedName>
    <definedName name="Jup_2">CompOvz1!$D$11</definedName>
    <definedName name="Jup_3">CompOvz1!$D$12</definedName>
    <definedName name="JupPnt">CompOvz1!$H$33:$H$52</definedName>
    <definedName name="JupTeams">CompOvz1!$C$33:$C$52</definedName>
    <definedName name="Maanden">[1]Alt3!$B$4:$B$66</definedName>
    <definedName name="MaxBedrag">[1]Alt3!$G$4</definedName>
    <definedName name="Regios">[1]Alt3!$C$4:$C$66</definedName>
    <definedName name="Teams">CompOvz1!$C$15:$C$52</definedName>
    <definedName name="Voorkeur" localSheetId="3">CompOvz3!$J$4</definedName>
    <definedName name="Voorkeur">CompOvz2!$J$4</definedName>
  </definedNames>
  <calcPr calcId="145621" concurrentCalc="0"/>
</workbook>
</file>

<file path=xl/calcChain.xml><?xml version="1.0" encoding="utf-8"?>
<calcChain xmlns="http://schemas.openxmlformats.org/spreadsheetml/2006/main">
  <c r="G52" i="5" l="1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N27" i="1"/>
  <c r="C52" i="7"/>
  <c r="G52" i="7"/>
  <c r="E52" i="7"/>
  <c r="D10" i="1"/>
  <c r="D11" i="1"/>
  <c r="D12" i="1"/>
  <c r="F52" i="7"/>
  <c r="C51" i="7"/>
  <c r="E51" i="7"/>
  <c r="G51" i="7"/>
  <c r="F51" i="7"/>
  <c r="C50" i="7"/>
  <c r="G50" i="7"/>
  <c r="E50" i="7"/>
  <c r="F50" i="7"/>
  <c r="C49" i="7"/>
  <c r="E49" i="7"/>
  <c r="G49" i="7"/>
  <c r="F49" i="7"/>
  <c r="C48" i="7"/>
  <c r="G48" i="7"/>
  <c r="E48" i="7"/>
  <c r="F48" i="7"/>
  <c r="C47" i="7"/>
  <c r="G47" i="7"/>
  <c r="E47" i="7"/>
  <c r="F47" i="7"/>
  <c r="C46" i="7"/>
  <c r="G46" i="7"/>
  <c r="E46" i="7"/>
  <c r="F46" i="7"/>
  <c r="C45" i="7"/>
  <c r="G45" i="7"/>
  <c r="E45" i="7"/>
  <c r="F45" i="7"/>
  <c r="C44" i="7"/>
  <c r="G44" i="7"/>
  <c r="E44" i="7"/>
  <c r="F44" i="7"/>
  <c r="C43" i="7"/>
  <c r="G43" i="7"/>
  <c r="E43" i="7"/>
  <c r="F43" i="7"/>
  <c r="C42" i="7"/>
  <c r="G42" i="7"/>
  <c r="E42" i="7"/>
  <c r="F42" i="7"/>
  <c r="C41" i="7"/>
  <c r="G41" i="7"/>
  <c r="E41" i="7"/>
  <c r="F41" i="7"/>
  <c r="C40" i="7"/>
  <c r="G40" i="7"/>
  <c r="E40" i="7"/>
  <c r="F40" i="7"/>
  <c r="C39" i="7"/>
  <c r="G39" i="7"/>
  <c r="E39" i="7"/>
  <c r="F39" i="7"/>
  <c r="C38" i="7"/>
  <c r="G38" i="7"/>
  <c r="E38" i="7"/>
  <c r="F38" i="7"/>
  <c r="C37" i="7"/>
  <c r="G37" i="7"/>
  <c r="E37" i="7"/>
  <c r="F37" i="7"/>
  <c r="C36" i="7"/>
  <c r="G36" i="7"/>
  <c r="E36" i="7"/>
  <c r="F36" i="7"/>
  <c r="C35" i="7"/>
  <c r="G35" i="7"/>
  <c r="E35" i="7"/>
  <c r="F35" i="7"/>
  <c r="C34" i="7"/>
  <c r="G34" i="7"/>
  <c r="E34" i="7"/>
  <c r="F34" i="7"/>
  <c r="C33" i="7"/>
  <c r="G33" i="7"/>
  <c r="E33" i="7"/>
  <c r="F33" i="7"/>
  <c r="C32" i="7"/>
  <c r="G32" i="7"/>
  <c r="D32" i="7"/>
  <c r="D5" i="1"/>
  <c r="D6" i="1"/>
  <c r="D7" i="1"/>
  <c r="F32" i="7"/>
  <c r="C31" i="7"/>
  <c r="G31" i="7"/>
  <c r="D31" i="7"/>
  <c r="F31" i="7"/>
  <c r="C30" i="7"/>
  <c r="G30" i="7"/>
  <c r="D30" i="7"/>
  <c r="F30" i="7"/>
  <c r="C29" i="7"/>
  <c r="G29" i="7"/>
  <c r="D29" i="7"/>
  <c r="F29" i="7"/>
  <c r="C28" i="7"/>
  <c r="G28" i="7"/>
  <c r="D28" i="7"/>
  <c r="F28" i="7"/>
  <c r="C27" i="7"/>
  <c r="G27" i="7"/>
  <c r="D27" i="7"/>
  <c r="F27" i="7"/>
  <c r="C26" i="7"/>
  <c r="G26" i="7"/>
  <c r="D26" i="7"/>
  <c r="F26" i="7"/>
  <c r="C25" i="7"/>
  <c r="G25" i="7"/>
  <c r="D25" i="7"/>
  <c r="F25" i="7"/>
  <c r="C24" i="7"/>
  <c r="G24" i="7"/>
  <c r="D24" i="7"/>
  <c r="F24" i="7"/>
  <c r="C23" i="7"/>
  <c r="G23" i="7"/>
  <c r="D23" i="7"/>
  <c r="F23" i="7"/>
  <c r="C22" i="7"/>
  <c r="G22" i="7"/>
  <c r="D22" i="7"/>
  <c r="F22" i="7"/>
  <c r="C21" i="7"/>
  <c r="G21" i="7"/>
  <c r="D21" i="7"/>
  <c r="F21" i="7"/>
  <c r="C20" i="7"/>
  <c r="G20" i="7"/>
  <c r="D20" i="7"/>
  <c r="F20" i="7"/>
  <c r="C19" i="7"/>
  <c r="G19" i="7"/>
  <c r="D19" i="7"/>
  <c r="F19" i="7"/>
  <c r="C18" i="7"/>
  <c r="G18" i="7"/>
  <c r="D18" i="7"/>
  <c r="F18" i="7"/>
  <c r="C17" i="7"/>
  <c r="G17" i="7"/>
  <c r="D17" i="7"/>
  <c r="F17" i="7"/>
  <c r="C16" i="7"/>
  <c r="G16" i="7"/>
  <c r="D16" i="7"/>
  <c r="F16" i="7"/>
  <c r="C15" i="7"/>
  <c r="G15" i="7"/>
  <c r="D15" i="7"/>
  <c r="F15" i="7"/>
  <c r="D12" i="7"/>
  <c r="C12" i="7"/>
  <c r="D11" i="7"/>
  <c r="C11" i="7"/>
  <c r="D10" i="7"/>
  <c r="C10" i="7"/>
  <c r="D7" i="7"/>
  <c r="C7" i="7"/>
  <c r="D6" i="7"/>
  <c r="C6" i="7"/>
  <c r="D5" i="7"/>
  <c r="C5" i="7"/>
  <c r="C52" i="5"/>
  <c r="C51" i="5"/>
  <c r="E51" i="5"/>
  <c r="C50" i="5"/>
  <c r="C49" i="5"/>
  <c r="E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E33" i="5"/>
  <c r="F33" i="5"/>
  <c r="E34" i="5"/>
  <c r="F34" i="5"/>
  <c r="E35" i="5"/>
  <c r="F35" i="5"/>
  <c r="E36" i="5"/>
  <c r="F36" i="5"/>
  <c r="E37" i="5"/>
  <c r="F37" i="5"/>
  <c r="E38" i="5"/>
  <c r="F38" i="5"/>
  <c r="E39" i="5"/>
  <c r="F39" i="5"/>
  <c r="E40" i="5"/>
  <c r="F40" i="5"/>
  <c r="E41" i="5"/>
  <c r="F41" i="5"/>
  <c r="E42" i="5"/>
  <c r="F42" i="5"/>
  <c r="E43" i="5"/>
  <c r="F43" i="5"/>
  <c r="E44" i="5"/>
  <c r="F44" i="5"/>
  <c r="E45" i="5"/>
  <c r="F45" i="5"/>
  <c r="E46" i="5"/>
  <c r="F46" i="5"/>
  <c r="E47" i="5"/>
  <c r="F47" i="5"/>
  <c r="E48" i="5"/>
  <c r="F48" i="5"/>
  <c r="F49" i="5"/>
  <c r="E50" i="5"/>
  <c r="F50" i="5"/>
  <c r="F51" i="5"/>
  <c r="E52" i="5"/>
  <c r="F52" i="5"/>
  <c r="D32" i="5"/>
  <c r="F32" i="5"/>
  <c r="D31" i="5"/>
  <c r="F31" i="5"/>
  <c r="D30" i="5"/>
  <c r="F30" i="5"/>
  <c r="D29" i="5"/>
  <c r="F29" i="5"/>
  <c r="D28" i="5"/>
  <c r="F28" i="5"/>
  <c r="D27" i="5"/>
  <c r="F27" i="5"/>
  <c r="D26" i="5"/>
  <c r="F26" i="5"/>
  <c r="D25" i="5"/>
  <c r="F25" i="5"/>
  <c r="D24" i="5"/>
  <c r="F24" i="5"/>
  <c r="D23" i="5"/>
  <c r="F23" i="5"/>
  <c r="D22" i="5"/>
  <c r="F22" i="5"/>
  <c r="D21" i="5"/>
  <c r="F21" i="5"/>
  <c r="D20" i="5"/>
  <c r="F20" i="5"/>
  <c r="D19" i="5"/>
  <c r="F19" i="5"/>
  <c r="D18" i="5"/>
  <c r="F18" i="5"/>
  <c r="D17" i="5"/>
  <c r="F17" i="5"/>
  <c r="D16" i="5"/>
  <c r="F16" i="5"/>
  <c r="D15" i="5"/>
  <c r="F15" i="5"/>
  <c r="D12" i="5"/>
  <c r="C12" i="5"/>
  <c r="D11" i="5"/>
  <c r="C11" i="5"/>
  <c r="D10" i="5"/>
  <c r="C10" i="5"/>
  <c r="D7" i="5"/>
  <c r="D6" i="5"/>
  <c r="D5" i="5"/>
  <c r="C12" i="1"/>
  <c r="C11" i="1"/>
  <c r="C10" i="1"/>
  <c r="C7" i="5"/>
  <c r="C6" i="5"/>
  <c r="C5" i="5"/>
  <c r="C7" i="1"/>
  <c r="C6" i="1"/>
  <c r="C5" i="1"/>
</calcChain>
</file>

<file path=xl/sharedStrings.xml><?xml version="1.0" encoding="utf-8"?>
<sst xmlns="http://schemas.openxmlformats.org/spreadsheetml/2006/main" count="137" uniqueCount="102">
  <si>
    <t>Club</t>
  </si>
  <si>
    <t>GW</t>
  </si>
  <si>
    <t>W</t>
  </si>
  <si>
    <t>G</t>
  </si>
  <si>
    <t>V</t>
  </si>
  <si>
    <t>Pnt.</t>
  </si>
  <si>
    <t>GD</t>
  </si>
  <si>
    <t>V-T</t>
  </si>
  <si>
    <t>PSV</t>
  </si>
  <si>
    <t>65-19</t>
  </si>
  <si>
    <t>Ajax</t>
  </si>
  <si>
    <t>52-23</t>
  </si>
  <si>
    <t>Feyenoord</t>
  </si>
  <si>
    <t>41-25</t>
  </si>
  <si>
    <t>AZ</t>
  </si>
  <si>
    <t>41-33</t>
  </si>
  <si>
    <t>PEC Zwolle</t>
  </si>
  <si>
    <t>44-31</t>
  </si>
  <si>
    <t>SC Heerenveen</t>
  </si>
  <si>
    <t>38-27</t>
  </si>
  <si>
    <t>Vitesse</t>
  </si>
  <si>
    <t>44-33</t>
  </si>
  <si>
    <t>FC Twente</t>
  </si>
  <si>
    <t>40-36</t>
  </si>
  <si>
    <t>Willem II</t>
  </si>
  <si>
    <t>32-34</t>
  </si>
  <si>
    <t>SC Cambuur</t>
  </si>
  <si>
    <t>35-38</t>
  </si>
  <si>
    <t>FC Groningen</t>
  </si>
  <si>
    <t>29-38</t>
  </si>
  <si>
    <t>FC Utrecht</t>
  </si>
  <si>
    <t>41-45</t>
  </si>
  <si>
    <t>ADO Den Haag</t>
  </si>
  <si>
    <t>33-38</t>
  </si>
  <si>
    <t>Excelsior</t>
  </si>
  <si>
    <t>32-42</t>
  </si>
  <si>
    <t>Go Ahead Eagles</t>
  </si>
  <si>
    <t>25-43</t>
  </si>
  <si>
    <t>Heracles Almelo</t>
  </si>
  <si>
    <t>33-50</t>
  </si>
  <si>
    <t>NAC Breda</t>
  </si>
  <si>
    <t>21-48</t>
  </si>
  <si>
    <t>FC Dordrecht</t>
  </si>
  <si>
    <t>14-57</t>
  </si>
  <si>
    <t>Eredivisie</t>
  </si>
  <si>
    <t>Jupiler League</t>
  </si>
  <si>
    <t>NEC</t>
  </si>
  <si>
    <t>70-24</t>
  </si>
  <si>
    <t>Roda JC Kerkrade</t>
  </si>
  <si>
    <t>50-37</t>
  </si>
  <si>
    <t>FC Eindhoven</t>
  </si>
  <si>
    <t>48-27</t>
  </si>
  <si>
    <t>FC Volendam</t>
  </si>
  <si>
    <t>64-39</t>
  </si>
  <si>
    <t>FC Emmen</t>
  </si>
  <si>
    <t>64-41</t>
  </si>
  <si>
    <t>Sparta Rotterdam</t>
  </si>
  <si>
    <t>49-33</t>
  </si>
  <si>
    <t>De Graafschap</t>
  </si>
  <si>
    <t>51-38</t>
  </si>
  <si>
    <t>FC Oss</t>
  </si>
  <si>
    <t>57-49</t>
  </si>
  <si>
    <t>Almere City FC</t>
  </si>
  <si>
    <t>48-40</t>
  </si>
  <si>
    <t>Jong Ajax</t>
  </si>
  <si>
    <t>54-47</t>
  </si>
  <si>
    <t>VVV-Venlo</t>
  </si>
  <si>
    <t>30-32</t>
  </si>
  <si>
    <t>FC Den Bosch</t>
  </si>
  <si>
    <t>36-38</t>
  </si>
  <si>
    <t>Jong FC Twente</t>
  </si>
  <si>
    <t>36-51</t>
  </si>
  <si>
    <t>Jong PSV</t>
  </si>
  <si>
    <t>33-42</t>
  </si>
  <si>
    <t>Achilles '29</t>
  </si>
  <si>
    <t>33-49</t>
  </si>
  <si>
    <t>Telstar</t>
  </si>
  <si>
    <t>31-46</t>
  </si>
  <si>
    <t>Fortuna Sittard</t>
  </si>
  <si>
    <t>20-46</t>
  </si>
  <si>
    <t>MVV Maastricht</t>
  </si>
  <si>
    <t>24-55</t>
  </si>
  <si>
    <t>Helmond Sport</t>
  </si>
  <si>
    <t>34-62</t>
  </si>
  <si>
    <t>RKC Waalwijk</t>
  </si>
  <si>
    <t>26-62</t>
  </si>
  <si>
    <t>Competitie</t>
  </si>
  <si>
    <t>Nr1</t>
  </si>
  <si>
    <t>Nr2</t>
  </si>
  <si>
    <t>Nr3</t>
  </si>
  <si>
    <t>Label</t>
  </si>
  <si>
    <t>Keuze</t>
  </si>
  <si>
    <t>Voorkeur:</t>
  </si>
  <si>
    <t>Voetbalcompetitie 2014-2015</t>
  </si>
  <si>
    <t>(stand 22 febr 2015)</t>
  </si>
  <si>
    <t>Team:</t>
  </si>
  <si>
    <t>Competitie:</t>
  </si>
  <si>
    <t>Voorkeur</t>
  </si>
  <si>
    <t>JupTeams</t>
  </si>
  <si>
    <t>© 2015, G-Info/G. Verbruggen</t>
  </si>
  <si>
    <t>www.ginfo.nl</t>
  </si>
  <si>
    <t>Voorbeeld materiaal -  Gegevensvalidatie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</si>
</sst>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3">
    <xf numFmtId="0" fontId="0" fillId="0" borderId="0"/>
    <xf numFmtId="0" fontId="5" fillId="0" borderId="0"/>
    <xf numFmtId="0" fontId="10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0" fontId="0" fillId="0" borderId="4" xfId="0" applyBorder="1"/>
    <xf numFmtId="0" fontId="2" fillId="0" borderId="0" xfId="0" applyFont="1"/>
    <xf numFmtId="0" fontId="2" fillId="0" borderId="1" xfId="0" applyFont="1" applyBorder="1"/>
    <xf numFmtId="0" fontId="2" fillId="0" borderId="3" xfId="0" applyFont="1" applyBorder="1"/>
    <xf numFmtId="0" fontId="2" fillId="0" borderId="9" xfId="0" applyFont="1" applyBorder="1"/>
    <xf numFmtId="0" fontId="0" fillId="0" borderId="10" xfId="0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2" fillId="0" borderId="14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10" xfId="0" applyBorder="1" applyAlignment="1">
      <alignment horizontal="right"/>
    </xf>
    <xf numFmtId="0" fontId="2" fillId="0" borderId="15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4" xfId="0" applyBorder="1" applyAlignment="1">
      <alignment horizontal="right"/>
    </xf>
    <xf numFmtId="0" fontId="2" fillId="0" borderId="16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0" xfId="0" applyFont="1" applyBorder="1"/>
    <xf numFmtId="0" fontId="0" fillId="0" borderId="2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1" xfId="0" applyFont="1" applyFill="1" applyBorder="1" applyAlignment="1"/>
    <xf numFmtId="0" fontId="2" fillId="0" borderId="1" xfId="0" applyFont="1" applyFill="1" applyBorder="1" applyAlignment="1"/>
    <xf numFmtId="0" fontId="2" fillId="0" borderId="3" xfId="0" applyFont="1" applyFill="1" applyBorder="1" applyAlignment="1"/>
    <xf numFmtId="0" fontId="2" fillId="0" borderId="17" xfId="0" applyFont="1" applyBorder="1" applyAlignment="1">
      <alignment horizontal="right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18" xfId="0" applyFont="1" applyBorder="1" applyAlignment="1">
      <alignment horizontal="center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2" fillId="0" borderId="21" xfId="0" applyFont="1" applyBorder="1" applyAlignment="1">
      <alignment horizontal="right"/>
    </xf>
    <xf numFmtId="0" fontId="0" fillId="0" borderId="22" xfId="0" applyBorder="1" applyAlignment="1">
      <alignment horizontal="right"/>
    </xf>
    <xf numFmtId="0" fontId="5" fillId="3" borderId="0" xfId="1" applyFill="1"/>
    <xf numFmtId="0" fontId="5" fillId="3" borderId="0" xfId="1" applyFill="1" applyBorder="1"/>
    <xf numFmtId="0" fontId="5" fillId="0" borderId="0" xfId="1"/>
    <xf numFmtId="0" fontId="5" fillId="4" borderId="0" xfId="1" applyFill="1"/>
    <xf numFmtId="0" fontId="5" fillId="4" borderId="0" xfId="1" applyFill="1" applyBorder="1"/>
    <xf numFmtId="0" fontId="5" fillId="4" borderId="23" xfId="1" applyFill="1" applyBorder="1"/>
    <xf numFmtId="0" fontId="5" fillId="4" borderId="24" xfId="1" applyFill="1" applyBorder="1"/>
    <xf numFmtId="0" fontId="5" fillId="4" borderId="25" xfId="1" applyFill="1" applyBorder="1"/>
    <xf numFmtId="0" fontId="5" fillId="4" borderId="26" xfId="1" applyFill="1" applyBorder="1"/>
    <xf numFmtId="0" fontId="6" fillId="4" borderId="0" xfId="1" applyFont="1" applyFill="1" applyBorder="1"/>
    <xf numFmtId="0" fontId="5" fillId="4" borderId="27" xfId="1" applyFill="1" applyBorder="1"/>
    <xf numFmtId="0" fontId="7" fillId="4" borderId="0" xfId="1" applyFont="1" applyFill="1" applyBorder="1" applyAlignment="1">
      <alignment horizontal="right"/>
    </xf>
    <xf numFmtId="0" fontId="8" fillId="4" borderId="0" xfId="1" applyFont="1" applyFill="1" applyBorder="1" applyAlignment="1">
      <alignment horizontal="right"/>
    </xf>
    <xf numFmtId="0" fontId="9" fillId="4" borderId="0" xfId="1" applyFont="1" applyFill="1" applyBorder="1" applyAlignment="1">
      <alignment horizontal="right"/>
    </xf>
    <xf numFmtId="0" fontId="10" fillId="4" borderId="0" xfId="2" applyFill="1" applyBorder="1" applyAlignment="1" applyProtection="1">
      <alignment horizontal="right"/>
      <protection locked="0"/>
    </xf>
    <xf numFmtId="0" fontId="10" fillId="4" borderId="0" xfId="2" applyFill="1" applyAlignment="1" applyProtection="1">
      <alignment horizontal="right"/>
      <protection locked="0"/>
    </xf>
    <xf numFmtId="0" fontId="5" fillId="4" borderId="28" xfId="1" applyFill="1" applyBorder="1"/>
    <xf numFmtId="0" fontId="5" fillId="4" borderId="29" xfId="1" applyFill="1" applyBorder="1"/>
    <xf numFmtId="0" fontId="5" fillId="4" borderId="30" xfId="1" applyFill="1" applyBorder="1"/>
    <xf numFmtId="0" fontId="5" fillId="0" borderId="0" xfId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0" borderId="0" xfId="0" applyFont="1" applyAlignment="1">
      <alignment horizontal="left" vertical="center" wrapText="1" readingOrder="1"/>
    </xf>
    <xf numFmtId="0" fontId="1" fillId="2" borderId="1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</cellXfs>
  <cellStyles count="3">
    <cellStyle name="Hyperlink 2" xfId="2"/>
    <cellStyle name="Normal 2" xfId="1"/>
    <cellStyle name="Standaard" xfId="0" builtinId="0"/>
  </cellStyles>
  <dxfs count="9">
    <dxf>
      <font>
        <color theme="0"/>
      </font>
      <fill>
        <patternFill>
          <bgColor theme="6" tint="0.39994506668294322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6" tint="0.39994506668294322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6" tint="0.39994506668294322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CompOvz1!$N$27</c:f>
          <c:strCache>
            <c:ptCount val="1"/>
            <c:pt idx="0">
              <c:v>Voetbalcompetitie 2014-2015
(stand 22 febr 2015)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9934155629390256E-2"/>
          <c:y val="0.15839566208070144"/>
          <c:w val="0.92887123936097582"/>
          <c:h val="0.5321572495745724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CompOvz1!$B$15:$C$52</c:f>
              <c:multiLvlStrCache>
                <c:ptCount val="38"/>
                <c:lvl>
                  <c:pt idx="0">
                    <c:v>ADO Den Haag</c:v>
                  </c:pt>
                  <c:pt idx="1">
                    <c:v>Ajax</c:v>
                  </c:pt>
                  <c:pt idx="2">
                    <c:v>AZ</c:v>
                  </c:pt>
                  <c:pt idx="3">
                    <c:v>Excelsior</c:v>
                  </c:pt>
                  <c:pt idx="4">
                    <c:v>FC Dordrecht</c:v>
                  </c:pt>
                  <c:pt idx="5">
                    <c:v>FC Groningen</c:v>
                  </c:pt>
                  <c:pt idx="6">
                    <c:v>FC Twente</c:v>
                  </c:pt>
                  <c:pt idx="7">
                    <c:v>FC Utrecht</c:v>
                  </c:pt>
                  <c:pt idx="8">
                    <c:v>Feyenoord</c:v>
                  </c:pt>
                  <c:pt idx="9">
                    <c:v>Go Ahead Eagles</c:v>
                  </c:pt>
                  <c:pt idx="10">
                    <c:v>Heracles Almelo</c:v>
                  </c:pt>
                  <c:pt idx="11">
                    <c:v>NAC Breda</c:v>
                  </c:pt>
                  <c:pt idx="12">
                    <c:v>PEC Zwolle</c:v>
                  </c:pt>
                  <c:pt idx="13">
                    <c:v>PSV</c:v>
                  </c:pt>
                  <c:pt idx="14">
                    <c:v>SC Cambuur</c:v>
                  </c:pt>
                  <c:pt idx="15">
                    <c:v>SC Heerenveen</c:v>
                  </c:pt>
                  <c:pt idx="16">
                    <c:v>Vitesse</c:v>
                  </c:pt>
                  <c:pt idx="17">
                    <c:v>Willem II</c:v>
                  </c:pt>
                  <c:pt idx="18">
                    <c:v>Achilles '29</c:v>
                  </c:pt>
                  <c:pt idx="19">
                    <c:v>Almere City FC</c:v>
                  </c:pt>
                  <c:pt idx="20">
                    <c:v>De Graafschap</c:v>
                  </c:pt>
                  <c:pt idx="21">
                    <c:v>FC Den Bosch</c:v>
                  </c:pt>
                  <c:pt idx="22">
                    <c:v>FC Eindhoven</c:v>
                  </c:pt>
                  <c:pt idx="23">
                    <c:v>FC Emmen</c:v>
                  </c:pt>
                  <c:pt idx="24">
                    <c:v>FC Oss</c:v>
                  </c:pt>
                  <c:pt idx="25">
                    <c:v>FC Volendam</c:v>
                  </c:pt>
                  <c:pt idx="26">
                    <c:v>Fortuna Sittard</c:v>
                  </c:pt>
                  <c:pt idx="27">
                    <c:v>Helmond Sport</c:v>
                  </c:pt>
                  <c:pt idx="28">
                    <c:v>Jong Ajax</c:v>
                  </c:pt>
                  <c:pt idx="29">
                    <c:v>Jong FC Twente</c:v>
                  </c:pt>
                  <c:pt idx="30">
                    <c:v>Jong PSV</c:v>
                  </c:pt>
                  <c:pt idx="31">
                    <c:v>MVV Maastricht</c:v>
                  </c:pt>
                  <c:pt idx="32">
                    <c:v>NEC</c:v>
                  </c:pt>
                  <c:pt idx="33">
                    <c:v>RKC Waalwijk</c:v>
                  </c:pt>
                  <c:pt idx="34">
                    <c:v>Roda JC Kerkrade</c:v>
                  </c:pt>
                  <c:pt idx="35">
                    <c:v>Sparta Rotterdam</c:v>
                  </c:pt>
                  <c:pt idx="36">
                    <c:v>Telstar</c:v>
                  </c:pt>
                  <c:pt idx="37">
                    <c:v>VVV-Venlo</c:v>
                  </c:pt>
                </c:lvl>
                <c:lvl>
                  <c:pt idx="0">
                    <c:v>Eredivisie</c:v>
                  </c:pt>
                  <c:pt idx="18">
                    <c:v>Jupiler League</c:v>
                  </c:pt>
                </c:lvl>
              </c:multiLvlStrCache>
            </c:multiLvlStrRef>
          </c:cat>
          <c:val>
            <c:numRef>
              <c:f>CompOvz1!$H$15:$H$52</c:f>
              <c:numCache>
                <c:formatCode>General</c:formatCode>
                <c:ptCount val="38"/>
                <c:pt idx="0">
                  <c:v>27</c:v>
                </c:pt>
                <c:pt idx="1">
                  <c:v>50</c:v>
                </c:pt>
                <c:pt idx="2">
                  <c:v>44</c:v>
                </c:pt>
                <c:pt idx="3">
                  <c:v>26</c:v>
                </c:pt>
                <c:pt idx="4">
                  <c:v>12</c:v>
                </c:pt>
                <c:pt idx="5">
                  <c:v>30</c:v>
                </c:pt>
                <c:pt idx="6">
                  <c:v>34</c:v>
                </c:pt>
                <c:pt idx="7">
                  <c:v>28</c:v>
                </c:pt>
                <c:pt idx="8">
                  <c:v>44</c:v>
                </c:pt>
                <c:pt idx="9">
                  <c:v>23</c:v>
                </c:pt>
                <c:pt idx="10">
                  <c:v>21</c:v>
                </c:pt>
                <c:pt idx="11">
                  <c:v>18</c:v>
                </c:pt>
                <c:pt idx="12">
                  <c:v>39</c:v>
                </c:pt>
                <c:pt idx="13">
                  <c:v>64</c:v>
                </c:pt>
                <c:pt idx="14">
                  <c:v>30</c:v>
                </c:pt>
                <c:pt idx="15">
                  <c:v>38</c:v>
                </c:pt>
                <c:pt idx="16">
                  <c:v>37</c:v>
                </c:pt>
                <c:pt idx="17">
                  <c:v>31</c:v>
                </c:pt>
                <c:pt idx="18">
                  <c:v>24</c:v>
                </c:pt>
                <c:pt idx="19">
                  <c:v>40</c:v>
                </c:pt>
                <c:pt idx="20">
                  <c:v>40</c:v>
                </c:pt>
                <c:pt idx="21">
                  <c:v>33</c:v>
                </c:pt>
                <c:pt idx="22">
                  <c:v>53</c:v>
                </c:pt>
                <c:pt idx="23">
                  <c:v>46</c:v>
                </c:pt>
                <c:pt idx="24">
                  <c:v>40</c:v>
                </c:pt>
                <c:pt idx="25">
                  <c:v>47</c:v>
                </c:pt>
                <c:pt idx="26">
                  <c:v>23</c:v>
                </c:pt>
                <c:pt idx="27">
                  <c:v>19</c:v>
                </c:pt>
                <c:pt idx="28">
                  <c:v>40</c:v>
                </c:pt>
                <c:pt idx="29">
                  <c:v>29</c:v>
                </c:pt>
                <c:pt idx="30">
                  <c:v>27</c:v>
                </c:pt>
                <c:pt idx="31">
                  <c:v>22</c:v>
                </c:pt>
                <c:pt idx="32">
                  <c:v>68</c:v>
                </c:pt>
                <c:pt idx="33">
                  <c:v>13</c:v>
                </c:pt>
                <c:pt idx="34">
                  <c:v>54</c:v>
                </c:pt>
                <c:pt idx="35">
                  <c:v>43</c:v>
                </c:pt>
                <c:pt idx="36">
                  <c:v>23</c:v>
                </c:pt>
                <c:pt idx="37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49760"/>
        <c:axId val="166651008"/>
      </c:barChart>
      <c:catAx>
        <c:axId val="1025497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nl-NL"/>
          </a:p>
        </c:txPr>
        <c:crossAx val="166651008"/>
        <c:crosses val="autoZero"/>
        <c:auto val="1"/>
        <c:lblAlgn val="ctr"/>
        <c:lblOffset val="100"/>
        <c:noMultiLvlLbl val="0"/>
      </c:catAx>
      <c:valAx>
        <c:axId val="166651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549760"/>
        <c:crosses val="autoZero"/>
        <c:crossBetween val="between"/>
      </c:valAx>
    </c:plotArea>
    <c:plotVisOnly val="1"/>
    <c:dispBlanksAs val="gap"/>
    <c:showDLblsOverMax val="0"/>
  </c:chart>
  <c:spPr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CompOvz1!$N$27</c:f>
          <c:strCache>
            <c:ptCount val="1"/>
            <c:pt idx="0">
              <c:v>Voetbalcompetitie 2014-2015
(stand 22 febr 2015)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multiLvlStrRef>
              <c:f>CompOvz2!$B$15:$C$52</c:f>
              <c:multiLvlStrCache>
                <c:ptCount val="38"/>
                <c:lvl>
                  <c:pt idx="0">
                    <c:v>ADO Den Haag</c:v>
                  </c:pt>
                  <c:pt idx="1">
                    <c:v>Ajax</c:v>
                  </c:pt>
                  <c:pt idx="2">
                    <c:v>AZ</c:v>
                  </c:pt>
                  <c:pt idx="3">
                    <c:v>Excelsior</c:v>
                  </c:pt>
                  <c:pt idx="4">
                    <c:v>FC Dordrecht</c:v>
                  </c:pt>
                  <c:pt idx="5">
                    <c:v>FC Groningen</c:v>
                  </c:pt>
                  <c:pt idx="6">
                    <c:v>FC Twente</c:v>
                  </c:pt>
                  <c:pt idx="7">
                    <c:v>FC Utrecht</c:v>
                  </c:pt>
                  <c:pt idx="8">
                    <c:v>Feyenoord</c:v>
                  </c:pt>
                  <c:pt idx="9">
                    <c:v>Go Ahead Eagles</c:v>
                  </c:pt>
                  <c:pt idx="10">
                    <c:v>Heracles Almelo</c:v>
                  </c:pt>
                  <c:pt idx="11">
                    <c:v>NAC Breda</c:v>
                  </c:pt>
                  <c:pt idx="12">
                    <c:v>PEC Zwolle</c:v>
                  </c:pt>
                  <c:pt idx="13">
                    <c:v>PSV</c:v>
                  </c:pt>
                  <c:pt idx="14">
                    <c:v>SC Cambuur</c:v>
                  </c:pt>
                  <c:pt idx="15">
                    <c:v>SC Heerenveen</c:v>
                  </c:pt>
                  <c:pt idx="16">
                    <c:v>Vitesse</c:v>
                  </c:pt>
                  <c:pt idx="17">
                    <c:v>Willem II</c:v>
                  </c:pt>
                  <c:pt idx="18">
                    <c:v>Achilles '29</c:v>
                  </c:pt>
                  <c:pt idx="19">
                    <c:v>Almere City FC</c:v>
                  </c:pt>
                  <c:pt idx="20">
                    <c:v>De Graafschap</c:v>
                  </c:pt>
                  <c:pt idx="21">
                    <c:v>FC Den Bosch</c:v>
                  </c:pt>
                  <c:pt idx="22">
                    <c:v>FC Eindhoven</c:v>
                  </c:pt>
                  <c:pt idx="23">
                    <c:v>FC Emmen</c:v>
                  </c:pt>
                  <c:pt idx="24">
                    <c:v>FC Oss</c:v>
                  </c:pt>
                  <c:pt idx="25">
                    <c:v>FC Volendam</c:v>
                  </c:pt>
                  <c:pt idx="26">
                    <c:v>Fortuna Sittard</c:v>
                  </c:pt>
                  <c:pt idx="27">
                    <c:v>Helmond Sport</c:v>
                  </c:pt>
                  <c:pt idx="28">
                    <c:v>Jong Ajax</c:v>
                  </c:pt>
                  <c:pt idx="29">
                    <c:v>Jong FC Twente</c:v>
                  </c:pt>
                  <c:pt idx="30">
                    <c:v>Jong PSV</c:v>
                  </c:pt>
                  <c:pt idx="31">
                    <c:v>MVV Maastricht</c:v>
                  </c:pt>
                  <c:pt idx="32">
                    <c:v>NEC</c:v>
                  </c:pt>
                  <c:pt idx="33">
                    <c:v>RKC Waalwijk</c:v>
                  </c:pt>
                  <c:pt idx="34">
                    <c:v>Roda JC Kerkrade</c:v>
                  </c:pt>
                  <c:pt idx="35">
                    <c:v>Sparta Rotterdam</c:v>
                  </c:pt>
                  <c:pt idx="36">
                    <c:v>Telstar</c:v>
                  </c:pt>
                  <c:pt idx="37">
                    <c:v>VVV-Venlo</c:v>
                  </c:pt>
                </c:lvl>
                <c:lvl>
                  <c:pt idx="0">
                    <c:v>Eredivisie</c:v>
                  </c:pt>
                  <c:pt idx="18">
                    <c:v>Jupiler League</c:v>
                  </c:pt>
                </c:lvl>
              </c:multiLvlStrCache>
            </c:multiLvlStrRef>
          </c:cat>
          <c:val>
            <c:numRef>
              <c:f>CompOvz2!$D$15:$D$52</c:f>
              <c:numCache>
                <c:formatCode>General</c:formatCode>
                <c:ptCount val="38"/>
                <c:pt idx="0">
                  <c:v>27</c:v>
                </c:pt>
                <c:pt idx="1">
                  <c:v>50</c:v>
                </c:pt>
                <c:pt idx="2">
                  <c:v>44</c:v>
                </c:pt>
                <c:pt idx="3">
                  <c:v>26</c:v>
                </c:pt>
                <c:pt idx="4">
                  <c:v>12</c:v>
                </c:pt>
                <c:pt idx="5">
                  <c:v>30</c:v>
                </c:pt>
                <c:pt idx="6">
                  <c:v>34</c:v>
                </c:pt>
                <c:pt idx="7">
                  <c:v>28</c:v>
                </c:pt>
                <c:pt idx="8">
                  <c:v>44</c:v>
                </c:pt>
                <c:pt idx="9">
                  <c:v>23</c:v>
                </c:pt>
                <c:pt idx="10">
                  <c:v>21</c:v>
                </c:pt>
                <c:pt idx="11">
                  <c:v>18</c:v>
                </c:pt>
                <c:pt idx="12">
                  <c:v>39</c:v>
                </c:pt>
                <c:pt idx="13">
                  <c:v>64</c:v>
                </c:pt>
                <c:pt idx="14">
                  <c:v>30</c:v>
                </c:pt>
                <c:pt idx="15">
                  <c:v>38</c:v>
                </c:pt>
                <c:pt idx="16">
                  <c:v>37</c:v>
                </c:pt>
                <c:pt idx="17">
                  <c:v>31</c:v>
                </c:pt>
              </c:numCache>
            </c:numRef>
          </c:val>
        </c:ser>
        <c:ser>
          <c:idx val="1"/>
          <c:order val="1"/>
          <c:spPr>
            <a:solidFill>
              <a:srgbClr val="FFC000"/>
            </a:solidFill>
          </c:spPr>
          <c:invertIfNegative val="0"/>
          <c:val>
            <c:numRef>
              <c:f>CompOvz2!$E$15:$E$52</c:f>
              <c:numCache>
                <c:formatCode>General</c:formatCode>
                <c:ptCount val="38"/>
                <c:pt idx="18">
                  <c:v>24</c:v>
                </c:pt>
                <c:pt idx="19">
                  <c:v>40</c:v>
                </c:pt>
                <c:pt idx="20">
                  <c:v>40</c:v>
                </c:pt>
                <c:pt idx="21">
                  <c:v>33</c:v>
                </c:pt>
                <c:pt idx="22">
                  <c:v>53</c:v>
                </c:pt>
                <c:pt idx="23">
                  <c:v>46</c:v>
                </c:pt>
                <c:pt idx="24">
                  <c:v>40</c:v>
                </c:pt>
                <c:pt idx="25">
                  <c:v>47</c:v>
                </c:pt>
                <c:pt idx="26">
                  <c:v>23</c:v>
                </c:pt>
                <c:pt idx="27">
                  <c:v>19</c:v>
                </c:pt>
                <c:pt idx="28">
                  <c:v>40</c:v>
                </c:pt>
                <c:pt idx="29">
                  <c:v>29</c:v>
                </c:pt>
                <c:pt idx="30">
                  <c:v>27</c:v>
                </c:pt>
                <c:pt idx="31">
                  <c:v>22</c:v>
                </c:pt>
                <c:pt idx="32">
                  <c:v>68</c:v>
                </c:pt>
                <c:pt idx="33">
                  <c:v>13</c:v>
                </c:pt>
                <c:pt idx="34">
                  <c:v>54</c:v>
                </c:pt>
                <c:pt idx="35">
                  <c:v>43</c:v>
                </c:pt>
                <c:pt idx="36">
                  <c:v>23</c:v>
                </c:pt>
                <c:pt idx="37">
                  <c:v>40</c:v>
                </c:pt>
              </c:numCache>
            </c:numRef>
          </c:val>
        </c:ser>
        <c:ser>
          <c:idx val="2"/>
          <c:order val="2"/>
          <c:spPr>
            <a:noFill/>
            <a:ln>
              <a:noFill/>
            </a:ln>
          </c:spPr>
          <c:invertIfNegative val="0"/>
          <c:dLbls>
            <c:numFmt formatCode="#,##0;\-#,##0;&quot;&quot;" sourceLinked="0"/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CompOvz2!$F$15:$F$52</c:f>
              <c:numCache>
                <c:formatCode>General</c:formatCode>
                <c:ptCount val="38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</c:ser>
        <c:ser>
          <c:idx val="3"/>
          <c:order val="3"/>
          <c:spPr>
            <a:solidFill>
              <a:srgbClr val="92D050"/>
            </a:solidFill>
          </c:spPr>
          <c:invertIfNegative val="0"/>
          <c:val>
            <c:numRef>
              <c:f>CompOvz2!$G$15:$G$52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54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334144"/>
        <c:axId val="179463680"/>
      </c:barChart>
      <c:catAx>
        <c:axId val="1793341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nl-NL"/>
          </a:p>
        </c:txPr>
        <c:crossAx val="179463680"/>
        <c:crosses val="autoZero"/>
        <c:auto val="1"/>
        <c:lblAlgn val="ctr"/>
        <c:lblOffset val="100"/>
        <c:noMultiLvlLbl val="0"/>
      </c:catAx>
      <c:valAx>
        <c:axId val="179463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9334144"/>
        <c:crosses val="autoZero"/>
        <c:crossBetween val="between"/>
      </c:valAx>
    </c:plotArea>
    <c:plotVisOnly val="1"/>
    <c:dispBlanksAs val="gap"/>
    <c:showDLblsOverMax val="0"/>
  </c:chart>
  <c:spPr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CompOvz1!$N$27</c:f>
          <c:strCache>
            <c:ptCount val="1"/>
            <c:pt idx="0">
              <c:v>Voetbalcompetitie 2014-2015
(stand 22 febr 2015)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multiLvlStrRef>
              <c:f>CompOvz3!$B$15:$C$52</c:f>
              <c:multiLvlStrCache>
                <c:ptCount val="38"/>
                <c:lvl>
                  <c:pt idx="0">
                    <c:v>ADO Den Haag</c:v>
                  </c:pt>
                  <c:pt idx="1">
                    <c:v>Ajax</c:v>
                  </c:pt>
                  <c:pt idx="2">
                    <c:v>AZ</c:v>
                  </c:pt>
                  <c:pt idx="3">
                    <c:v>Excelsior</c:v>
                  </c:pt>
                  <c:pt idx="4">
                    <c:v>FC Dordrecht</c:v>
                  </c:pt>
                  <c:pt idx="5">
                    <c:v>FC Groningen</c:v>
                  </c:pt>
                  <c:pt idx="6">
                    <c:v>FC Twente</c:v>
                  </c:pt>
                  <c:pt idx="7">
                    <c:v>FC Utrecht</c:v>
                  </c:pt>
                  <c:pt idx="8">
                    <c:v>Feyenoord</c:v>
                  </c:pt>
                  <c:pt idx="9">
                    <c:v>Go Ahead Eagles</c:v>
                  </c:pt>
                  <c:pt idx="10">
                    <c:v>Heracles Almelo</c:v>
                  </c:pt>
                  <c:pt idx="11">
                    <c:v>NAC Breda</c:v>
                  </c:pt>
                  <c:pt idx="12">
                    <c:v>PEC Zwolle</c:v>
                  </c:pt>
                  <c:pt idx="13">
                    <c:v>PSV</c:v>
                  </c:pt>
                  <c:pt idx="14">
                    <c:v>SC Cambuur</c:v>
                  </c:pt>
                  <c:pt idx="15">
                    <c:v>SC Heerenveen</c:v>
                  </c:pt>
                  <c:pt idx="16">
                    <c:v>Vitesse</c:v>
                  </c:pt>
                  <c:pt idx="17">
                    <c:v>Willem II</c:v>
                  </c:pt>
                  <c:pt idx="18">
                    <c:v>Achilles '29</c:v>
                  </c:pt>
                  <c:pt idx="19">
                    <c:v>Almere City FC</c:v>
                  </c:pt>
                  <c:pt idx="20">
                    <c:v>De Graafschap</c:v>
                  </c:pt>
                  <c:pt idx="21">
                    <c:v>FC Den Bosch</c:v>
                  </c:pt>
                  <c:pt idx="22">
                    <c:v>FC Eindhoven</c:v>
                  </c:pt>
                  <c:pt idx="23">
                    <c:v>FC Emmen</c:v>
                  </c:pt>
                  <c:pt idx="24">
                    <c:v>FC Oss</c:v>
                  </c:pt>
                  <c:pt idx="25">
                    <c:v>FC Volendam</c:v>
                  </c:pt>
                  <c:pt idx="26">
                    <c:v>Fortuna Sittard</c:v>
                  </c:pt>
                  <c:pt idx="27">
                    <c:v>Helmond Sport</c:v>
                  </c:pt>
                  <c:pt idx="28">
                    <c:v>Jong Ajax</c:v>
                  </c:pt>
                  <c:pt idx="29">
                    <c:v>Jong FC Twente</c:v>
                  </c:pt>
                  <c:pt idx="30">
                    <c:v>Jong PSV</c:v>
                  </c:pt>
                  <c:pt idx="31">
                    <c:v>MVV Maastricht</c:v>
                  </c:pt>
                  <c:pt idx="32">
                    <c:v>NEC</c:v>
                  </c:pt>
                  <c:pt idx="33">
                    <c:v>RKC Waalwijk</c:v>
                  </c:pt>
                  <c:pt idx="34">
                    <c:v>Roda JC Kerkrade</c:v>
                  </c:pt>
                  <c:pt idx="35">
                    <c:v>Sparta Rotterdam</c:v>
                  </c:pt>
                  <c:pt idx="36">
                    <c:v>Telstar</c:v>
                  </c:pt>
                  <c:pt idx="37">
                    <c:v>VVV-Venlo</c:v>
                  </c:pt>
                </c:lvl>
                <c:lvl>
                  <c:pt idx="0">
                    <c:v>Eredivisie</c:v>
                  </c:pt>
                  <c:pt idx="18">
                    <c:v>Jupiler League</c:v>
                  </c:pt>
                </c:lvl>
              </c:multiLvlStrCache>
            </c:multiLvlStrRef>
          </c:cat>
          <c:val>
            <c:numRef>
              <c:f>CompOvz3!$D$15:$D$52</c:f>
              <c:numCache>
                <c:formatCode>General</c:formatCode>
                <c:ptCount val="38"/>
                <c:pt idx="0">
                  <c:v>27</c:v>
                </c:pt>
                <c:pt idx="1">
                  <c:v>50</c:v>
                </c:pt>
                <c:pt idx="2">
                  <c:v>44</c:v>
                </c:pt>
                <c:pt idx="3">
                  <c:v>26</c:v>
                </c:pt>
                <c:pt idx="4">
                  <c:v>12</c:v>
                </c:pt>
                <c:pt idx="5">
                  <c:v>30</c:v>
                </c:pt>
                <c:pt idx="6">
                  <c:v>34</c:v>
                </c:pt>
                <c:pt idx="7">
                  <c:v>28</c:v>
                </c:pt>
                <c:pt idx="8">
                  <c:v>44</c:v>
                </c:pt>
                <c:pt idx="9">
                  <c:v>23</c:v>
                </c:pt>
                <c:pt idx="10">
                  <c:v>21</c:v>
                </c:pt>
                <c:pt idx="11">
                  <c:v>18</c:v>
                </c:pt>
                <c:pt idx="12">
                  <c:v>39</c:v>
                </c:pt>
                <c:pt idx="13">
                  <c:v>64</c:v>
                </c:pt>
                <c:pt idx="14">
                  <c:v>30</c:v>
                </c:pt>
                <c:pt idx="15">
                  <c:v>38</c:v>
                </c:pt>
                <c:pt idx="16">
                  <c:v>37</c:v>
                </c:pt>
                <c:pt idx="17">
                  <c:v>31</c:v>
                </c:pt>
              </c:numCache>
            </c:numRef>
          </c:val>
        </c:ser>
        <c:ser>
          <c:idx val="1"/>
          <c:order val="1"/>
          <c:spPr>
            <a:solidFill>
              <a:srgbClr val="FFC000"/>
            </a:solidFill>
          </c:spPr>
          <c:invertIfNegative val="0"/>
          <c:val>
            <c:numRef>
              <c:f>CompOvz3!$E$15:$E$52</c:f>
              <c:numCache>
                <c:formatCode>General</c:formatCode>
                <c:ptCount val="38"/>
                <c:pt idx="18">
                  <c:v>24</c:v>
                </c:pt>
                <c:pt idx="19">
                  <c:v>40</c:v>
                </c:pt>
                <c:pt idx="20">
                  <c:v>40</c:v>
                </c:pt>
                <c:pt idx="21">
                  <c:v>33</c:v>
                </c:pt>
                <c:pt idx="22">
                  <c:v>53</c:v>
                </c:pt>
                <c:pt idx="23">
                  <c:v>46</c:v>
                </c:pt>
                <c:pt idx="24">
                  <c:v>40</c:v>
                </c:pt>
                <c:pt idx="25">
                  <c:v>47</c:v>
                </c:pt>
                <c:pt idx="26">
                  <c:v>23</c:v>
                </c:pt>
                <c:pt idx="27">
                  <c:v>19</c:v>
                </c:pt>
                <c:pt idx="28">
                  <c:v>40</c:v>
                </c:pt>
                <c:pt idx="29">
                  <c:v>29</c:v>
                </c:pt>
                <c:pt idx="30">
                  <c:v>27</c:v>
                </c:pt>
                <c:pt idx="31">
                  <c:v>22</c:v>
                </c:pt>
                <c:pt idx="32">
                  <c:v>68</c:v>
                </c:pt>
                <c:pt idx="33">
                  <c:v>13</c:v>
                </c:pt>
                <c:pt idx="34">
                  <c:v>54</c:v>
                </c:pt>
                <c:pt idx="35">
                  <c:v>43</c:v>
                </c:pt>
                <c:pt idx="36">
                  <c:v>23</c:v>
                </c:pt>
                <c:pt idx="37">
                  <c:v>40</c:v>
                </c:pt>
              </c:numCache>
            </c:numRef>
          </c:val>
        </c:ser>
        <c:ser>
          <c:idx val="2"/>
          <c:order val="2"/>
          <c:spPr>
            <a:noFill/>
            <a:ln>
              <a:noFill/>
            </a:ln>
          </c:spPr>
          <c:invertIfNegative val="0"/>
          <c:dLbls>
            <c:numFmt formatCode="#,##0;\-#,##0;&quot;&quot;" sourceLinked="0"/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CompOvz3!$F$15:$F$52</c:f>
              <c:numCache>
                <c:formatCode>General</c:formatCode>
                <c:ptCount val="38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</c:ser>
        <c:ser>
          <c:idx val="3"/>
          <c:order val="3"/>
          <c:spPr>
            <a:solidFill>
              <a:srgbClr val="92D050"/>
            </a:solidFill>
          </c:spPr>
          <c:invertIfNegative val="0"/>
          <c:val>
            <c:numRef>
              <c:f>CompOvz3!$G$15:$G$52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54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6658176"/>
        <c:axId val="186688640"/>
      </c:barChart>
      <c:catAx>
        <c:axId val="1866581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nl-NL"/>
          </a:p>
        </c:txPr>
        <c:crossAx val="186688640"/>
        <c:crosses val="autoZero"/>
        <c:auto val="1"/>
        <c:lblAlgn val="ctr"/>
        <c:lblOffset val="100"/>
        <c:noMultiLvlLbl val="0"/>
      </c:catAx>
      <c:valAx>
        <c:axId val="186688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658176"/>
        <c:crosses val="autoZero"/>
        <c:crossBetween val="between"/>
      </c:valAx>
    </c:plotArea>
    <c:plotVisOnly val="1"/>
    <c:dispBlanksAs val="gap"/>
    <c:showDLblsOverMax val="0"/>
  </c:chart>
  <c:spPr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775" y="828676"/>
          <a:ext cx="2466266" cy="1695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2</xdr:row>
      <xdr:rowOff>142875</xdr:rowOff>
    </xdr:from>
    <xdr:to>
      <xdr:col>19</xdr:col>
      <xdr:colOff>152400</xdr:colOff>
      <xdr:row>24</xdr:row>
      <xdr:rowOff>152400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16</xdr:col>
      <xdr:colOff>990600</xdr:colOff>
      <xdr:row>27</xdr:row>
      <xdr:rowOff>66675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16</xdr:col>
      <xdr:colOff>990600</xdr:colOff>
      <xdr:row>29</xdr:row>
      <xdr:rowOff>123825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tZoeken-vs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orblad"/>
      <sheetName val="Alt1"/>
      <sheetName val="Alt2"/>
      <sheetName val="Alt3"/>
    </sheetNames>
    <sheetDataSet>
      <sheetData sheetId="0"/>
      <sheetData sheetId="1"/>
      <sheetData sheetId="2"/>
      <sheetData sheetId="3">
        <row r="4">
          <cell r="B4">
            <v>4</v>
          </cell>
          <cell r="C4" t="str">
            <v>Oost</v>
          </cell>
          <cell r="D4">
            <v>5923.32</v>
          </cell>
          <cell r="G4">
            <v>98525.98</v>
          </cell>
        </row>
        <row r="5">
          <cell r="B5">
            <v>4</v>
          </cell>
          <cell r="C5" t="str">
            <v>Oost</v>
          </cell>
          <cell r="D5">
            <v>81667.02</v>
          </cell>
        </row>
        <row r="6">
          <cell r="B6">
            <v>2</v>
          </cell>
          <cell r="C6" t="str">
            <v>Noord</v>
          </cell>
          <cell r="D6">
            <v>74973.23</v>
          </cell>
        </row>
        <row r="7">
          <cell r="B7">
            <v>4</v>
          </cell>
          <cell r="C7" t="str">
            <v>Zuid</v>
          </cell>
          <cell r="D7">
            <v>46359.46</v>
          </cell>
        </row>
        <row r="8">
          <cell r="B8">
            <v>1</v>
          </cell>
          <cell r="C8" t="str">
            <v>Noord</v>
          </cell>
          <cell r="D8">
            <v>32855.58</v>
          </cell>
        </row>
        <row r="9">
          <cell r="B9">
            <v>3</v>
          </cell>
          <cell r="C9" t="str">
            <v>Oost</v>
          </cell>
          <cell r="D9">
            <v>42889.88</v>
          </cell>
        </row>
        <row r="10">
          <cell r="B10">
            <v>2</v>
          </cell>
          <cell r="C10" t="str">
            <v>West</v>
          </cell>
          <cell r="D10">
            <v>29820.67</v>
          </cell>
        </row>
        <row r="11">
          <cell r="B11">
            <v>2</v>
          </cell>
          <cell r="C11" t="str">
            <v>Oost</v>
          </cell>
          <cell r="D11">
            <v>77889.31</v>
          </cell>
        </row>
        <row r="12">
          <cell r="B12">
            <v>2</v>
          </cell>
          <cell r="C12" t="str">
            <v>Noord</v>
          </cell>
          <cell r="D12">
            <v>29680.82</v>
          </cell>
        </row>
        <row r="13">
          <cell r="B13">
            <v>2</v>
          </cell>
          <cell r="C13" t="str">
            <v>West</v>
          </cell>
          <cell r="D13">
            <v>2511.96</v>
          </cell>
        </row>
        <row r="14">
          <cell r="B14">
            <v>2</v>
          </cell>
          <cell r="C14" t="str">
            <v>West</v>
          </cell>
          <cell r="D14">
            <v>16612.54</v>
          </cell>
        </row>
        <row r="15">
          <cell r="B15">
            <v>3</v>
          </cell>
          <cell r="C15" t="str">
            <v>Noord</v>
          </cell>
          <cell r="D15">
            <v>28768.32</v>
          </cell>
        </row>
        <row r="16">
          <cell r="B16">
            <v>1</v>
          </cell>
          <cell r="C16" t="str">
            <v>Oost</v>
          </cell>
          <cell r="D16">
            <v>98279.67</v>
          </cell>
        </row>
        <row r="17">
          <cell r="B17">
            <v>4</v>
          </cell>
          <cell r="C17" t="str">
            <v>Noord</v>
          </cell>
          <cell r="D17">
            <v>13633.36</v>
          </cell>
        </row>
        <row r="18">
          <cell r="B18">
            <v>4</v>
          </cell>
          <cell r="C18" t="str">
            <v>Zuid</v>
          </cell>
          <cell r="D18">
            <v>8013.44</v>
          </cell>
        </row>
        <row r="19">
          <cell r="B19">
            <v>2</v>
          </cell>
          <cell r="C19" t="str">
            <v>West</v>
          </cell>
          <cell r="D19">
            <v>71748.259999999995</v>
          </cell>
        </row>
        <row r="20">
          <cell r="B20">
            <v>2</v>
          </cell>
          <cell r="C20" t="str">
            <v>West</v>
          </cell>
          <cell r="D20">
            <v>26394.76</v>
          </cell>
        </row>
        <row r="21">
          <cell r="B21">
            <v>3</v>
          </cell>
          <cell r="C21" t="str">
            <v>West</v>
          </cell>
          <cell r="D21">
            <v>98525.98</v>
          </cell>
        </row>
        <row r="22">
          <cell r="B22">
            <v>2</v>
          </cell>
          <cell r="C22" t="str">
            <v>Noord</v>
          </cell>
          <cell r="D22">
            <v>76032.62</v>
          </cell>
        </row>
        <row r="23">
          <cell r="B23">
            <v>4</v>
          </cell>
          <cell r="C23" t="str">
            <v>Zuid</v>
          </cell>
          <cell r="D23">
            <v>51584.41</v>
          </cell>
        </row>
        <row r="24">
          <cell r="B24">
            <v>1</v>
          </cell>
          <cell r="C24" t="str">
            <v>Oost</v>
          </cell>
          <cell r="D24">
            <v>20261.349999999999</v>
          </cell>
        </row>
        <row r="25">
          <cell r="B25">
            <v>3</v>
          </cell>
          <cell r="C25" t="str">
            <v>Noord</v>
          </cell>
          <cell r="D25">
            <v>21284.23</v>
          </cell>
        </row>
        <row r="26">
          <cell r="B26">
            <v>3</v>
          </cell>
          <cell r="C26" t="str">
            <v>Noord</v>
          </cell>
          <cell r="D26">
            <v>84586.19</v>
          </cell>
        </row>
        <row r="27">
          <cell r="B27">
            <v>4</v>
          </cell>
          <cell r="C27" t="str">
            <v>Oost</v>
          </cell>
          <cell r="D27">
            <v>1907.06</v>
          </cell>
        </row>
        <row r="28">
          <cell r="B28">
            <v>2</v>
          </cell>
          <cell r="C28" t="str">
            <v>West</v>
          </cell>
          <cell r="D28">
            <v>91599.51</v>
          </cell>
        </row>
        <row r="29">
          <cell r="B29">
            <v>3</v>
          </cell>
          <cell r="C29" t="str">
            <v>West</v>
          </cell>
          <cell r="D29">
            <v>54511.98</v>
          </cell>
        </row>
        <row r="30">
          <cell r="B30">
            <v>2</v>
          </cell>
          <cell r="C30" t="str">
            <v>West</v>
          </cell>
          <cell r="D30">
            <v>66706.02</v>
          </cell>
        </row>
        <row r="31">
          <cell r="B31">
            <v>1</v>
          </cell>
          <cell r="C31" t="str">
            <v>Noord</v>
          </cell>
          <cell r="D31">
            <v>27862.07</v>
          </cell>
        </row>
        <row r="32">
          <cell r="B32">
            <v>4</v>
          </cell>
          <cell r="C32" t="str">
            <v>Zuid</v>
          </cell>
          <cell r="D32">
            <v>34868.89</v>
          </cell>
        </row>
        <row r="33">
          <cell r="B33">
            <v>3</v>
          </cell>
          <cell r="C33" t="str">
            <v>Zuid</v>
          </cell>
          <cell r="D33">
            <v>6677.46</v>
          </cell>
        </row>
        <row r="34">
          <cell r="B34">
            <v>4</v>
          </cell>
          <cell r="C34" t="str">
            <v>West</v>
          </cell>
          <cell r="D34">
            <v>57111.74</v>
          </cell>
        </row>
        <row r="35">
          <cell r="B35">
            <v>3</v>
          </cell>
          <cell r="C35" t="str">
            <v>Zuid</v>
          </cell>
          <cell r="D35">
            <v>97071.39</v>
          </cell>
        </row>
        <row r="36">
          <cell r="B36">
            <v>1</v>
          </cell>
          <cell r="C36" t="str">
            <v>Noord</v>
          </cell>
          <cell r="D36">
            <v>31287.25</v>
          </cell>
        </row>
        <row r="37">
          <cell r="B37">
            <v>1</v>
          </cell>
          <cell r="C37" t="str">
            <v>Oost</v>
          </cell>
          <cell r="D37">
            <v>88918.11</v>
          </cell>
        </row>
        <row r="38">
          <cell r="B38">
            <v>4</v>
          </cell>
          <cell r="C38" t="str">
            <v>Zuid</v>
          </cell>
          <cell r="D38">
            <v>43573.49</v>
          </cell>
        </row>
        <row r="39">
          <cell r="B39">
            <v>4</v>
          </cell>
          <cell r="C39" t="str">
            <v>Zuid</v>
          </cell>
          <cell r="D39">
            <v>76678.240000000005</v>
          </cell>
        </row>
        <row r="40">
          <cell r="B40">
            <v>2</v>
          </cell>
          <cell r="C40" t="str">
            <v>Zuid</v>
          </cell>
          <cell r="D40">
            <v>96019.1</v>
          </cell>
        </row>
        <row r="41">
          <cell r="B41">
            <v>4</v>
          </cell>
          <cell r="C41" t="str">
            <v>Oost</v>
          </cell>
          <cell r="D41">
            <v>50135.37</v>
          </cell>
        </row>
        <row r="42">
          <cell r="B42">
            <v>1</v>
          </cell>
          <cell r="C42" t="str">
            <v>Noord</v>
          </cell>
          <cell r="D42">
            <v>40095.51</v>
          </cell>
        </row>
        <row r="43">
          <cell r="B43">
            <v>2</v>
          </cell>
          <cell r="C43" t="str">
            <v>Noord</v>
          </cell>
          <cell r="D43">
            <v>70124.81</v>
          </cell>
        </row>
        <row r="44">
          <cell r="B44">
            <v>1</v>
          </cell>
          <cell r="C44" t="str">
            <v>Noord</v>
          </cell>
          <cell r="D44">
            <v>84297.18</v>
          </cell>
        </row>
        <row r="45">
          <cell r="B45">
            <v>4</v>
          </cell>
          <cell r="C45" t="str">
            <v>Zuid</v>
          </cell>
          <cell r="D45">
            <v>15423.57</v>
          </cell>
        </row>
        <row r="46">
          <cell r="B46">
            <v>1</v>
          </cell>
          <cell r="C46" t="str">
            <v>Noord</v>
          </cell>
          <cell r="D46">
            <v>7175.22</v>
          </cell>
        </row>
        <row r="47">
          <cell r="B47">
            <v>2</v>
          </cell>
          <cell r="C47" t="str">
            <v>Zuid</v>
          </cell>
          <cell r="D47">
            <v>33857.54</v>
          </cell>
        </row>
        <row r="48">
          <cell r="B48">
            <v>3</v>
          </cell>
          <cell r="C48" t="str">
            <v>Noord</v>
          </cell>
          <cell r="D48">
            <v>22032.22</v>
          </cell>
        </row>
        <row r="49">
          <cell r="B49">
            <v>4</v>
          </cell>
          <cell r="C49" t="str">
            <v>Noord</v>
          </cell>
          <cell r="D49">
            <v>19052.11</v>
          </cell>
        </row>
        <row r="50">
          <cell r="B50">
            <v>4</v>
          </cell>
          <cell r="C50" t="str">
            <v>Zuid</v>
          </cell>
          <cell r="D50">
            <v>83057.42</v>
          </cell>
        </row>
        <row r="51">
          <cell r="B51">
            <v>4</v>
          </cell>
          <cell r="C51" t="str">
            <v>West</v>
          </cell>
          <cell r="D51">
            <v>22289.439999999999</v>
          </cell>
        </row>
        <row r="52">
          <cell r="B52">
            <v>3</v>
          </cell>
          <cell r="C52" t="str">
            <v>Zuid</v>
          </cell>
          <cell r="D52">
            <v>54505.14</v>
          </cell>
        </row>
        <row r="53">
          <cell r="B53">
            <v>1</v>
          </cell>
          <cell r="C53" t="str">
            <v>Zuid</v>
          </cell>
          <cell r="D53">
            <v>50765.64</v>
          </cell>
        </row>
        <row r="54">
          <cell r="B54">
            <v>4</v>
          </cell>
          <cell r="C54" t="str">
            <v>West</v>
          </cell>
          <cell r="D54">
            <v>90465.56</v>
          </cell>
        </row>
        <row r="55">
          <cell r="B55">
            <v>4</v>
          </cell>
          <cell r="C55" t="str">
            <v>Noord</v>
          </cell>
          <cell r="D55">
            <v>12784.24</v>
          </cell>
        </row>
        <row r="56">
          <cell r="B56">
            <v>4</v>
          </cell>
          <cell r="C56" t="str">
            <v>West</v>
          </cell>
          <cell r="D56">
            <v>97896.87</v>
          </cell>
        </row>
        <row r="57">
          <cell r="B57">
            <v>4</v>
          </cell>
          <cell r="C57" t="str">
            <v>Oost</v>
          </cell>
          <cell r="D57">
            <v>40644.32</v>
          </cell>
        </row>
        <row r="58">
          <cell r="B58">
            <v>1</v>
          </cell>
          <cell r="C58" t="str">
            <v>Zuid</v>
          </cell>
          <cell r="D58">
            <v>48449.79</v>
          </cell>
        </row>
        <row r="59">
          <cell r="B59">
            <v>1</v>
          </cell>
          <cell r="C59" t="str">
            <v>Oost</v>
          </cell>
          <cell r="D59">
            <v>72580.03</v>
          </cell>
        </row>
        <row r="60">
          <cell r="B60">
            <v>1</v>
          </cell>
          <cell r="C60" t="str">
            <v>West</v>
          </cell>
          <cell r="D60">
            <v>47570.76</v>
          </cell>
        </row>
        <row r="61">
          <cell r="B61">
            <v>3</v>
          </cell>
          <cell r="C61" t="str">
            <v>Oost</v>
          </cell>
          <cell r="D61">
            <v>77854.259999999995</v>
          </cell>
        </row>
        <row r="62">
          <cell r="B62">
            <v>4</v>
          </cell>
          <cell r="C62" t="str">
            <v>Noord</v>
          </cell>
          <cell r="D62">
            <v>48646.87</v>
          </cell>
        </row>
        <row r="63">
          <cell r="B63">
            <v>1</v>
          </cell>
          <cell r="C63" t="str">
            <v>Oost</v>
          </cell>
          <cell r="D63">
            <v>74920.13</v>
          </cell>
        </row>
        <row r="64">
          <cell r="B64">
            <v>3</v>
          </cell>
          <cell r="C64" t="str">
            <v>Zuid</v>
          </cell>
          <cell r="D64">
            <v>68708.87</v>
          </cell>
        </row>
        <row r="65">
          <cell r="B65">
            <v>3</v>
          </cell>
          <cell r="C65" t="str">
            <v>Noord</v>
          </cell>
          <cell r="D65">
            <v>55514.1</v>
          </cell>
        </row>
        <row r="66">
          <cell r="B66">
            <v>2</v>
          </cell>
          <cell r="C66" t="str">
            <v>Oost</v>
          </cell>
          <cell r="D66">
            <v>23122.86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"/>
  <cols>
    <col min="1" max="1" width="1.140625" style="42" customWidth="1"/>
    <col min="2" max="3" width="8.85546875" style="42" customWidth="1"/>
    <col min="4" max="4" width="2.7109375" style="42" customWidth="1"/>
    <col min="5" max="13" width="8.85546875" style="42" customWidth="1"/>
    <col min="14" max="14" width="5.85546875" style="59" customWidth="1"/>
    <col min="15" max="15" width="10.28515625" style="42" customWidth="1"/>
    <col min="16" max="16" width="2.85546875" style="42" customWidth="1"/>
    <col min="17" max="26" width="9.140625" style="42" customWidth="1"/>
    <col min="27" max="16384" width="9.140625" style="42" hidden="1"/>
  </cols>
  <sheetData>
    <row r="1" spans="1:44" ht="6.95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</row>
    <row r="2" spans="1:44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1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</row>
    <row r="3" spans="1:44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1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</row>
    <row r="4" spans="1:44" ht="13.5" thickBot="1" x14ac:dyDescent="0.25">
      <c r="A4" s="40"/>
      <c r="B4" s="40"/>
      <c r="C4" s="40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  <c r="O4" s="43"/>
      <c r="P4" s="43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</row>
    <row r="5" spans="1:44" ht="13.5" thickTop="1" x14ac:dyDescent="0.2">
      <c r="A5" s="40"/>
      <c r="B5" s="40"/>
      <c r="C5" s="40"/>
      <c r="D5" s="43"/>
      <c r="E5" s="45"/>
      <c r="F5" s="46"/>
      <c r="G5" s="46"/>
      <c r="H5" s="46"/>
      <c r="I5" s="46"/>
      <c r="J5" s="46"/>
      <c r="K5" s="46"/>
      <c r="L5" s="46"/>
      <c r="M5" s="46"/>
      <c r="N5" s="46"/>
      <c r="O5" s="47"/>
      <c r="P5" s="43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</row>
    <row r="6" spans="1:44" ht="20.25" x14ac:dyDescent="0.3">
      <c r="A6" s="40"/>
      <c r="B6" s="40"/>
      <c r="C6" s="40"/>
      <c r="D6" s="43"/>
      <c r="E6" s="48"/>
      <c r="F6" s="49"/>
      <c r="G6" s="44"/>
      <c r="H6" s="44"/>
      <c r="I6" s="44"/>
      <c r="J6" s="44"/>
      <c r="K6" s="44"/>
      <c r="L6" s="44"/>
      <c r="M6" s="44"/>
      <c r="N6" s="44"/>
      <c r="O6" s="50"/>
      <c r="P6" s="43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</row>
    <row r="7" spans="1:44" x14ac:dyDescent="0.2">
      <c r="A7" s="40"/>
      <c r="B7" s="40"/>
      <c r="C7" s="40"/>
      <c r="D7" s="43"/>
      <c r="E7" s="48"/>
      <c r="F7" s="44"/>
      <c r="G7" s="44"/>
      <c r="H7" s="44"/>
      <c r="I7" s="44"/>
      <c r="J7" s="44"/>
      <c r="K7" s="44"/>
      <c r="L7" s="44"/>
      <c r="M7" s="44"/>
      <c r="N7" s="44"/>
      <c r="O7" s="50"/>
      <c r="P7" s="43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</row>
    <row r="8" spans="1:44" x14ac:dyDescent="0.2">
      <c r="A8" s="40"/>
      <c r="B8" s="40"/>
      <c r="C8" s="40"/>
      <c r="D8" s="43"/>
      <c r="E8" s="48"/>
      <c r="F8" s="44"/>
      <c r="G8" s="44"/>
      <c r="H8" s="44"/>
      <c r="I8" s="44"/>
      <c r="J8" s="44"/>
      <c r="K8" s="44"/>
      <c r="L8" s="44"/>
      <c r="M8" s="44"/>
      <c r="N8" s="44"/>
      <c r="O8" s="50"/>
      <c r="P8" s="43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</row>
    <row r="9" spans="1:44" x14ac:dyDescent="0.2">
      <c r="A9" s="40"/>
      <c r="B9" s="40"/>
      <c r="C9" s="40"/>
      <c r="D9" s="43"/>
      <c r="E9" s="48"/>
      <c r="F9" s="44"/>
      <c r="G9" s="44"/>
      <c r="H9" s="44"/>
      <c r="I9" s="44"/>
      <c r="J9" s="44"/>
      <c r="K9" s="44"/>
      <c r="L9" s="44"/>
      <c r="M9" s="44"/>
      <c r="N9" s="44"/>
      <c r="O9" s="50"/>
      <c r="P9" s="43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</row>
    <row r="10" spans="1:44" x14ac:dyDescent="0.2">
      <c r="A10" s="40"/>
      <c r="B10" s="40"/>
      <c r="C10" s="40"/>
      <c r="D10" s="43"/>
      <c r="E10" s="48"/>
      <c r="F10" s="44"/>
      <c r="G10" s="44"/>
      <c r="H10" s="44"/>
      <c r="I10" s="44"/>
      <c r="J10" s="44"/>
      <c r="K10" s="44"/>
      <c r="L10" s="44"/>
      <c r="M10" s="44"/>
      <c r="N10" s="44"/>
      <c r="O10" s="50"/>
      <c r="P10" s="43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</row>
    <row r="11" spans="1:44" x14ac:dyDescent="0.2">
      <c r="A11" s="40"/>
      <c r="B11" s="40"/>
      <c r="C11" s="40"/>
      <c r="D11" s="43"/>
      <c r="E11" s="48"/>
      <c r="F11" s="44"/>
      <c r="G11" s="44"/>
      <c r="H11" s="44"/>
      <c r="I11" s="44"/>
      <c r="J11" s="44"/>
      <c r="K11" s="44"/>
      <c r="L11" s="44"/>
      <c r="M11" s="44"/>
      <c r="N11" s="44"/>
      <c r="O11" s="50"/>
      <c r="P11" s="43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</row>
    <row r="12" spans="1:44" x14ac:dyDescent="0.2">
      <c r="A12" s="40"/>
      <c r="B12" s="40"/>
      <c r="C12" s="40"/>
      <c r="D12" s="43"/>
      <c r="E12" s="48"/>
      <c r="F12" s="44"/>
      <c r="G12" s="44"/>
      <c r="H12" s="44"/>
      <c r="I12" s="44"/>
      <c r="J12" s="44"/>
      <c r="K12" s="44"/>
      <c r="L12" s="44"/>
      <c r="M12" s="44"/>
      <c r="N12" s="44"/>
      <c r="O12" s="50"/>
      <c r="P12" s="43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</row>
    <row r="13" spans="1:44" x14ac:dyDescent="0.2">
      <c r="A13" s="40"/>
      <c r="B13" s="40"/>
      <c r="C13" s="40"/>
      <c r="D13" s="43"/>
      <c r="E13" s="48"/>
      <c r="F13" s="44"/>
      <c r="G13" s="44"/>
      <c r="H13" s="44"/>
      <c r="I13" s="44"/>
      <c r="J13" s="44"/>
      <c r="K13" s="44"/>
      <c r="L13" s="44"/>
      <c r="M13" s="44"/>
      <c r="N13" s="44"/>
      <c r="O13" s="50"/>
      <c r="P13" s="43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</row>
    <row r="14" spans="1:44" x14ac:dyDescent="0.2">
      <c r="A14" s="40"/>
      <c r="B14" s="40"/>
      <c r="C14" s="40"/>
      <c r="D14" s="43"/>
      <c r="E14" s="48"/>
      <c r="F14" s="44"/>
      <c r="G14" s="44"/>
      <c r="H14" s="44"/>
      <c r="I14" s="44"/>
      <c r="J14" s="44"/>
      <c r="K14" s="44"/>
      <c r="L14" s="44"/>
      <c r="M14" s="44"/>
      <c r="N14" s="44"/>
      <c r="O14" s="50"/>
      <c r="P14" s="43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</row>
    <row r="15" spans="1:44" x14ac:dyDescent="0.2">
      <c r="A15" s="40"/>
      <c r="B15" s="40"/>
      <c r="C15" s="40"/>
      <c r="D15" s="43"/>
      <c r="E15" s="48"/>
      <c r="F15" s="44"/>
      <c r="G15" s="44"/>
      <c r="H15" s="44"/>
      <c r="I15" s="44"/>
      <c r="J15" s="44"/>
      <c r="K15" s="44"/>
      <c r="L15" s="44"/>
      <c r="M15" s="44"/>
      <c r="N15" s="44"/>
      <c r="O15" s="50"/>
      <c r="P15" s="43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</row>
    <row r="16" spans="1:44" x14ac:dyDescent="0.2">
      <c r="A16" s="40"/>
      <c r="B16" s="40"/>
      <c r="C16" s="40"/>
      <c r="D16" s="43"/>
      <c r="E16" s="48"/>
      <c r="F16" s="44"/>
      <c r="G16" s="44"/>
      <c r="H16" s="44"/>
      <c r="I16" s="44"/>
      <c r="J16" s="44"/>
      <c r="K16" s="44"/>
      <c r="L16" s="44"/>
      <c r="M16" s="44"/>
      <c r="N16" s="44"/>
      <c r="O16" s="50"/>
      <c r="P16" s="43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</row>
    <row r="17" spans="1:44" x14ac:dyDescent="0.2">
      <c r="A17" s="40"/>
      <c r="B17" s="40"/>
      <c r="C17" s="40"/>
      <c r="D17" s="43"/>
      <c r="E17" s="48"/>
      <c r="F17" s="44"/>
      <c r="G17" s="44"/>
      <c r="H17" s="44"/>
      <c r="I17" s="44"/>
      <c r="J17" s="44"/>
      <c r="K17" s="44"/>
      <c r="L17" s="44"/>
      <c r="M17" s="44"/>
      <c r="N17" s="44"/>
      <c r="O17" s="50"/>
      <c r="P17" s="43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</row>
    <row r="18" spans="1:44" ht="37.5" x14ac:dyDescent="0.5">
      <c r="A18" s="40"/>
      <c r="B18" s="40"/>
      <c r="C18" s="40"/>
      <c r="D18" s="43"/>
      <c r="E18" s="48"/>
      <c r="F18" s="44"/>
      <c r="G18" s="44"/>
      <c r="H18" s="44"/>
      <c r="I18" s="44"/>
      <c r="J18" s="44"/>
      <c r="K18" s="44"/>
      <c r="L18" s="44"/>
      <c r="M18" s="44"/>
      <c r="N18" s="51"/>
      <c r="O18" s="50"/>
      <c r="P18" s="43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</row>
    <row r="19" spans="1:44" x14ac:dyDescent="0.2">
      <c r="A19" s="40"/>
      <c r="B19" s="40"/>
      <c r="C19" s="40"/>
      <c r="D19" s="43"/>
      <c r="E19" s="48"/>
      <c r="F19" s="44"/>
      <c r="G19" s="44"/>
      <c r="H19" s="44"/>
      <c r="I19" s="44"/>
      <c r="J19" s="44"/>
      <c r="K19" s="44"/>
      <c r="L19" s="44"/>
      <c r="M19" s="44"/>
      <c r="N19" s="44"/>
      <c r="O19" s="50"/>
      <c r="P19" s="43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</row>
    <row r="20" spans="1:44" x14ac:dyDescent="0.2">
      <c r="A20" s="40"/>
      <c r="B20" s="40"/>
      <c r="C20" s="40"/>
      <c r="D20" s="43"/>
      <c r="E20" s="48"/>
      <c r="F20" s="44"/>
      <c r="G20" s="44"/>
      <c r="H20" s="44"/>
      <c r="I20" s="44"/>
      <c r="J20" s="44"/>
      <c r="K20" s="44"/>
      <c r="L20" s="44"/>
      <c r="M20" s="44"/>
      <c r="N20" s="44"/>
      <c r="O20" s="50"/>
      <c r="P20" s="43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</row>
    <row r="21" spans="1:44" x14ac:dyDescent="0.2">
      <c r="A21" s="40"/>
      <c r="B21" s="40"/>
      <c r="C21" s="40"/>
      <c r="D21" s="43"/>
      <c r="E21" s="48"/>
      <c r="F21" s="44"/>
      <c r="G21" s="44"/>
      <c r="H21" s="44"/>
      <c r="I21" s="44"/>
      <c r="J21" s="44"/>
      <c r="K21" s="44"/>
      <c r="L21" s="44"/>
      <c r="M21" s="44"/>
      <c r="N21" s="44"/>
      <c r="O21" s="50"/>
      <c r="P21" s="43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</row>
    <row r="22" spans="1:44" x14ac:dyDescent="0.2">
      <c r="A22" s="40"/>
      <c r="B22" s="40"/>
      <c r="C22" s="40"/>
      <c r="D22" s="43"/>
      <c r="E22" s="48"/>
      <c r="F22" s="44"/>
      <c r="G22" s="44"/>
      <c r="H22" s="44"/>
      <c r="I22" s="44"/>
      <c r="J22" s="44"/>
      <c r="K22" s="44"/>
      <c r="L22" s="44"/>
      <c r="M22" s="44"/>
      <c r="N22" s="44"/>
      <c r="O22" s="50"/>
      <c r="P22" s="43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</row>
    <row r="23" spans="1:44" x14ac:dyDescent="0.2">
      <c r="A23" s="40"/>
      <c r="B23" s="40"/>
      <c r="C23" s="40"/>
      <c r="D23" s="43"/>
      <c r="E23" s="48"/>
      <c r="F23" s="44"/>
      <c r="G23" s="44"/>
      <c r="H23" s="44"/>
      <c r="I23" s="44"/>
      <c r="J23" s="44"/>
      <c r="K23" s="44"/>
      <c r="L23" s="44"/>
      <c r="M23" s="44"/>
      <c r="N23" s="44"/>
      <c r="O23" s="50"/>
      <c r="P23" s="43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</row>
    <row r="24" spans="1:44" ht="23.25" x14ac:dyDescent="0.35">
      <c r="A24" s="40"/>
      <c r="B24" s="40"/>
      <c r="C24" s="40"/>
      <c r="D24" s="43"/>
      <c r="E24" s="48"/>
      <c r="F24" s="44"/>
      <c r="G24" s="44"/>
      <c r="H24" s="44"/>
      <c r="I24" s="44"/>
      <c r="J24" s="44"/>
      <c r="K24" s="44"/>
      <c r="L24" s="44"/>
      <c r="M24" s="44"/>
      <c r="N24" s="52" t="s">
        <v>101</v>
      </c>
      <c r="O24" s="50"/>
      <c r="P24" s="43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</row>
    <row r="25" spans="1:44" x14ac:dyDescent="0.2">
      <c r="A25" s="40"/>
      <c r="B25" s="40"/>
      <c r="C25" s="40"/>
      <c r="D25" s="43"/>
      <c r="E25" s="48"/>
      <c r="F25" s="44"/>
      <c r="G25" s="44"/>
      <c r="H25" s="44"/>
      <c r="I25" s="44"/>
      <c r="J25" s="44"/>
      <c r="K25" s="44"/>
      <c r="L25" s="44"/>
      <c r="M25" s="44"/>
      <c r="N25" s="44"/>
      <c r="O25" s="50"/>
      <c r="P25" s="43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</row>
    <row r="26" spans="1:44" x14ac:dyDescent="0.2">
      <c r="A26" s="40"/>
      <c r="B26" s="40"/>
      <c r="C26" s="40"/>
      <c r="D26" s="43"/>
      <c r="E26" s="48"/>
      <c r="F26" s="44"/>
      <c r="G26" s="44"/>
      <c r="H26" s="44"/>
      <c r="I26" s="44"/>
      <c r="J26" s="44"/>
      <c r="K26" s="44"/>
      <c r="L26" s="44"/>
      <c r="M26" s="44"/>
      <c r="N26" s="44"/>
      <c r="O26" s="50"/>
      <c r="P26" s="43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</row>
    <row r="27" spans="1:44" x14ac:dyDescent="0.2">
      <c r="A27" s="40"/>
      <c r="B27" s="40"/>
      <c r="C27" s="40"/>
      <c r="D27" s="43"/>
      <c r="E27" s="48"/>
      <c r="F27" s="44"/>
      <c r="G27" s="44"/>
      <c r="H27" s="44"/>
      <c r="I27" s="44"/>
      <c r="J27" s="44"/>
      <c r="K27" s="44"/>
      <c r="L27" s="44"/>
      <c r="M27" s="44"/>
      <c r="N27" s="44"/>
      <c r="O27" s="50"/>
      <c r="P27" s="43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</row>
    <row r="28" spans="1:44" x14ac:dyDescent="0.2">
      <c r="A28" s="40"/>
      <c r="B28" s="40"/>
      <c r="C28" s="40"/>
      <c r="D28" s="43"/>
      <c r="E28" s="48"/>
      <c r="F28" s="44"/>
      <c r="G28" s="44"/>
      <c r="H28" s="44"/>
      <c r="I28" s="44"/>
      <c r="J28" s="44"/>
      <c r="K28" s="44"/>
      <c r="L28" s="44"/>
      <c r="M28" s="44"/>
      <c r="N28" s="44"/>
      <c r="O28" s="50"/>
      <c r="P28" s="43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</row>
    <row r="29" spans="1:44" x14ac:dyDescent="0.2">
      <c r="A29" s="40"/>
      <c r="B29" s="40"/>
      <c r="C29" s="40"/>
      <c r="D29" s="43"/>
      <c r="E29" s="48"/>
      <c r="F29" s="44"/>
      <c r="G29" s="44"/>
      <c r="H29" s="44"/>
      <c r="I29" s="44"/>
      <c r="J29" s="44"/>
      <c r="K29" s="44"/>
      <c r="L29" s="44"/>
      <c r="M29" s="44"/>
      <c r="N29" s="44"/>
      <c r="O29" s="50"/>
      <c r="P29" s="43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</row>
    <row r="30" spans="1:44" x14ac:dyDescent="0.2">
      <c r="A30" s="40"/>
      <c r="B30" s="40"/>
      <c r="C30" s="40"/>
      <c r="D30" s="43"/>
      <c r="E30" s="48"/>
      <c r="F30" s="44"/>
      <c r="G30" s="44"/>
      <c r="H30" s="44"/>
      <c r="I30" s="44"/>
      <c r="J30" s="44"/>
      <c r="K30" s="44"/>
      <c r="L30" s="44"/>
      <c r="M30" s="44"/>
      <c r="N30" s="44"/>
      <c r="O30" s="50"/>
      <c r="P30" s="43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</row>
    <row r="31" spans="1:44" x14ac:dyDescent="0.2">
      <c r="A31" s="40"/>
      <c r="B31" s="40"/>
      <c r="C31" s="40"/>
      <c r="D31" s="43"/>
      <c r="E31" s="48"/>
      <c r="F31" s="44"/>
      <c r="G31" s="44"/>
      <c r="H31" s="44"/>
      <c r="I31" s="44"/>
      <c r="J31" s="44"/>
      <c r="K31" s="44"/>
      <c r="L31" s="44"/>
      <c r="M31" s="44"/>
      <c r="N31" s="44"/>
      <c r="O31" s="50"/>
      <c r="P31" s="43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</row>
    <row r="32" spans="1:44" x14ac:dyDescent="0.2">
      <c r="A32" s="40"/>
      <c r="B32" s="40"/>
      <c r="C32" s="40"/>
      <c r="D32" s="43"/>
      <c r="E32" s="48"/>
      <c r="F32" s="44"/>
      <c r="G32" s="44"/>
      <c r="H32" s="44"/>
      <c r="I32" s="44"/>
      <c r="J32" s="44"/>
      <c r="K32" s="44"/>
      <c r="L32" s="44"/>
      <c r="M32" s="44"/>
      <c r="N32" s="44"/>
      <c r="O32" s="50"/>
      <c r="P32" s="43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</row>
    <row r="33" spans="1:44" x14ac:dyDescent="0.2">
      <c r="A33" s="40"/>
      <c r="B33" s="40"/>
      <c r="C33" s="40"/>
      <c r="D33" s="43"/>
      <c r="E33" s="48"/>
      <c r="F33" s="44"/>
      <c r="G33" s="44"/>
      <c r="H33" s="44"/>
      <c r="I33" s="44"/>
      <c r="J33" s="44"/>
      <c r="K33" s="44"/>
      <c r="L33" s="44"/>
      <c r="M33" s="44"/>
      <c r="N33" s="53" t="s">
        <v>99</v>
      </c>
      <c r="O33" s="50"/>
      <c r="P33" s="43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</row>
    <row r="34" spans="1:44" x14ac:dyDescent="0.2">
      <c r="A34" s="40"/>
      <c r="B34" s="40"/>
      <c r="C34" s="40"/>
      <c r="D34" s="43"/>
      <c r="E34" s="48"/>
      <c r="F34" s="44"/>
      <c r="G34" s="44"/>
      <c r="H34" s="44"/>
      <c r="I34" s="44"/>
      <c r="J34" s="44"/>
      <c r="K34" s="44"/>
      <c r="L34" s="44"/>
      <c r="M34" s="44"/>
      <c r="N34" s="54" t="s">
        <v>100</v>
      </c>
      <c r="O34" s="50"/>
      <c r="P34" s="43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</row>
    <row r="35" spans="1:44" x14ac:dyDescent="0.2">
      <c r="A35" s="40"/>
      <c r="B35" s="40"/>
      <c r="C35" s="40"/>
      <c r="D35" s="43"/>
      <c r="E35" s="48"/>
      <c r="F35" s="44"/>
      <c r="G35" s="44"/>
      <c r="H35" s="44"/>
      <c r="I35" s="44"/>
      <c r="J35" s="44"/>
      <c r="K35" s="44"/>
      <c r="L35" s="44"/>
      <c r="M35" s="44"/>
      <c r="N35" s="55"/>
      <c r="O35" s="50"/>
      <c r="P35" s="43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</row>
    <row r="36" spans="1:44" x14ac:dyDescent="0.2">
      <c r="A36" s="40"/>
      <c r="B36" s="40"/>
      <c r="C36" s="40"/>
      <c r="D36" s="43"/>
      <c r="E36" s="48"/>
      <c r="F36" s="44"/>
      <c r="G36" s="44"/>
      <c r="H36" s="44"/>
      <c r="I36" s="44"/>
      <c r="J36" s="44"/>
      <c r="K36" s="44"/>
      <c r="L36" s="44"/>
      <c r="M36" s="44"/>
      <c r="N36" s="44"/>
      <c r="O36" s="50"/>
      <c r="P36" s="43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</row>
    <row r="37" spans="1:44" ht="13.5" thickBot="1" x14ac:dyDescent="0.25">
      <c r="A37" s="40"/>
      <c r="B37" s="40"/>
      <c r="C37" s="40"/>
      <c r="D37" s="43"/>
      <c r="E37" s="56"/>
      <c r="F37" s="57"/>
      <c r="G37" s="57"/>
      <c r="H37" s="57"/>
      <c r="I37" s="57"/>
      <c r="J37" s="57"/>
      <c r="K37" s="57"/>
      <c r="L37" s="57"/>
      <c r="M37" s="57"/>
      <c r="N37" s="57"/>
      <c r="O37" s="58"/>
      <c r="P37" s="43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</row>
    <row r="38" spans="1:44" ht="13.5" thickTop="1" x14ac:dyDescent="0.2">
      <c r="A38" s="40"/>
      <c r="B38" s="40"/>
      <c r="C38" s="40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4"/>
      <c r="O38" s="43"/>
      <c r="P38" s="43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</row>
    <row r="39" spans="1:44" x14ac:dyDescent="0.2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1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</row>
    <row r="40" spans="1:44" x14ac:dyDescent="0.2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1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</row>
    <row r="41" spans="1:44" x14ac:dyDescent="0.2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1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</row>
    <row r="42" spans="1:44" x14ac:dyDescent="0.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1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</row>
    <row r="43" spans="1:44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1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</row>
    <row r="44" spans="1:44" x14ac:dyDescent="0.2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1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</row>
    <row r="45" spans="1:44" x14ac:dyDescent="0.2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1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</row>
    <row r="46" spans="1:44" x14ac:dyDescent="0.2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1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x14ac:dyDescent="0.2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1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x14ac:dyDescent="0.2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1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x14ac:dyDescent="0.2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1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x14ac:dyDescent="0.2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1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1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1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1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1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1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1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1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1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1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1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1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1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1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1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1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hidden="1" x14ac:dyDescent="0.2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1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</row>
    <row r="67" spans="1:44" hidden="1" x14ac:dyDescent="0.2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1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</row>
    <row r="68" spans="1:44" hidden="1" x14ac:dyDescent="0.2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1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</row>
    <row r="69" spans="1:44" hidden="1" x14ac:dyDescent="0.2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1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</row>
    <row r="70" spans="1:44" hidden="1" x14ac:dyDescent="0.2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1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</row>
    <row r="71" spans="1:44" hidden="1" x14ac:dyDescent="0.2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1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</row>
    <row r="72" spans="1:44" hidden="1" x14ac:dyDescent="0.2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1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</row>
    <row r="73" spans="1:44" hidden="1" x14ac:dyDescent="0.2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1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</row>
    <row r="74" spans="1:44" hidden="1" x14ac:dyDescent="0.2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1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</row>
    <row r="75" spans="1:44" hidden="1" x14ac:dyDescent="0.2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1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</row>
    <row r="76" spans="1:44" hidden="1" x14ac:dyDescent="0.2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1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</row>
    <row r="77" spans="1:44" hidden="1" x14ac:dyDescent="0.2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1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</row>
    <row r="78" spans="1:44" hidden="1" x14ac:dyDescent="0.2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1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</row>
    <row r="79" spans="1:44" hidden="1" x14ac:dyDescent="0.2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1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</row>
    <row r="80" spans="1:44" hidden="1" x14ac:dyDescent="0.2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1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</row>
    <row r="81" spans="1:44" hidden="1" x14ac:dyDescent="0.2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1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</row>
    <row r="82" spans="1:44" hidden="1" x14ac:dyDescent="0.2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1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</row>
  </sheetData>
  <sheetProtection selectLockedCells="1" selectUnlockedCells="1"/>
  <hyperlinks>
    <hyperlink ref="N34" r:id="rId1" tooltip="Klik hier voor meer tips.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2"/>
  <sheetViews>
    <sheetView workbookViewId="0"/>
  </sheetViews>
  <sheetFormatPr defaultRowHeight="15" x14ac:dyDescent="0.25"/>
  <cols>
    <col min="2" max="2" width="13.85546875" style="3" bestFit="1" customWidth="1"/>
    <col min="3" max="3" width="16.5703125" bestFit="1" customWidth="1"/>
    <col min="4" max="7" width="6.140625" style="8" customWidth="1"/>
    <col min="8" max="8" width="6.140625" style="9" customWidth="1"/>
    <col min="9" max="9" width="6.140625" style="8" customWidth="1"/>
    <col min="10" max="10" width="7.85546875" style="8" customWidth="1"/>
    <col min="12" max="12" width="13.85546875" bestFit="1" customWidth="1"/>
    <col min="13" max="13" width="6" customWidth="1"/>
    <col min="14" max="14" width="17.42578125" customWidth="1"/>
    <col min="15" max="15" width="6" customWidth="1"/>
    <col min="16" max="16" width="17.42578125" customWidth="1"/>
    <col min="17" max="17" width="5.85546875" customWidth="1"/>
    <col min="18" max="18" width="17.42578125" customWidth="1"/>
  </cols>
  <sheetData>
    <row r="1" spans="2:19" ht="23.25" x14ac:dyDescent="0.25">
      <c r="B1" s="63" t="s">
        <v>93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2:19" x14ac:dyDescent="0.25">
      <c r="B2" s="3" t="s">
        <v>94</v>
      </c>
    </row>
    <row r="3" spans="2:19" ht="15.75" thickBot="1" x14ac:dyDescent="0.3"/>
    <row r="4" spans="2:19" ht="18.75" x14ac:dyDescent="0.3">
      <c r="B4" s="60" t="s">
        <v>44</v>
      </c>
      <c r="C4" s="61"/>
      <c r="D4" s="62"/>
    </row>
    <row r="5" spans="2:19" x14ac:dyDescent="0.25">
      <c r="B5" s="24" t="s">
        <v>87</v>
      </c>
      <c r="C5" s="19" t="str">
        <f>INDEX(EreTeams,MATCH(D5,ErePnt,FALSE))</f>
        <v>PSV</v>
      </c>
      <c r="D5" s="20">
        <f>LARGE(ErePnt,1)</f>
        <v>64</v>
      </c>
    </row>
    <row r="6" spans="2:19" x14ac:dyDescent="0.25">
      <c r="B6" s="24" t="s">
        <v>88</v>
      </c>
      <c r="C6" s="19" t="str">
        <f>INDEX(EreTeams,MATCH(D6,ErePnt,FALSE))</f>
        <v>Ajax</v>
      </c>
      <c r="D6" s="20">
        <f>LARGE(ErePnt,2)</f>
        <v>50</v>
      </c>
    </row>
    <row r="7" spans="2:19" x14ac:dyDescent="0.25">
      <c r="B7" s="24" t="s">
        <v>89</v>
      </c>
      <c r="C7" s="19" t="str">
        <f>INDEX(EreTeams,MATCH(D7,ErePnt,FALSE))</f>
        <v>AZ</v>
      </c>
      <c r="D7" s="20">
        <f>LARGE(ErePnt,3)</f>
        <v>44</v>
      </c>
    </row>
    <row r="8" spans="2:19" ht="15.75" thickBot="1" x14ac:dyDescent="0.3">
      <c r="B8" s="23"/>
      <c r="C8" s="19"/>
      <c r="D8" s="20"/>
    </row>
    <row r="9" spans="2:19" ht="18.75" x14ac:dyDescent="0.3">
      <c r="B9" s="60" t="s">
        <v>45</v>
      </c>
      <c r="C9" s="61"/>
      <c r="D9" s="62"/>
    </row>
    <row r="10" spans="2:19" x14ac:dyDescent="0.25">
      <c r="B10" s="24" t="s">
        <v>87</v>
      </c>
      <c r="C10" s="19" t="str">
        <f>INDEX(JupTeams,MATCH(D10,JupPnt,FALSE))</f>
        <v>NEC</v>
      </c>
      <c r="D10" s="20">
        <f>LARGE(JupPnt,1)</f>
        <v>68</v>
      </c>
    </row>
    <row r="11" spans="2:19" x14ac:dyDescent="0.25">
      <c r="B11" s="24" t="s">
        <v>88</v>
      </c>
      <c r="C11" s="19" t="str">
        <f>INDEX(JupTeams,MATCH(D11,JupPnt,FALSE))</f>
        <v>Roda JC Kerkrade</v>
      </c>
      <c r="D11" s="20">
        <f>LARGE(JupPnt,2)</f>
        <v>54</v>
      </c>
    </row>
    <row r="12" spans="2:19" ht="15.75" thickBot="1" x14ac:dyDescent="0.3">
      <c r="B12" s="25" t="s">
        <v>89</v>
      </c>
      <c r="C12" s="21" t="str">
        <f>INDEX(JupTeams,MATCH(D12,JupPnt,FALSE))</f>
        <v>FC Eindhoven</v>
      </c>
      <c r="D12" s="22">
        <f>LARGE(JupPnt,3)</f>
        <v>53</v>
      </c>
    </row>
    <row r="13" spans="2:19" ht="15.75" thickBot="1" x14ac:dyDescent="0.3"/>
    <row r="14" spans="2:19" x14ac:dyDescent="0.25">
      <c r="B14" s="27" t="s">
        <v>86</v>
      </c>
      <c r="C14" s="28" t="s">
        <v>0</v>
      </c>
      <c r="D14" s="29" t="s">
        <v>1</v>
      </c>
      <c r="E14" s="29" t="s">
        <v>2</v>
      </c>
      <c r="F14" s="29" t="s">
        <v>3</v>
      </c>
      <c r="G14" s="29" t="s">
        <v>4</v>
      </c>
      <c r="H14" s="30" t="s">
        <v>5</v>
      </c>
      <c r="I14" s="29" t="s">
        <v>6</v>
      </c>
      <c r="J14" s="31" t="s">
        <v>7</v>
      </c>
    </row>
    <row r="15" spans="2:19" x14ac:dyDescent="0.25">
      <c r="B15" s="4" t="s">
        <v>44</v>
      </c>
      <c r="C15" s="1" t="s">
        <v>32</v>
      </c>
      <c r="D15" s="10">
        <v>24</v>
      </c>
      <c r="E15" s="10">
        <v>6</v>
      </c>
      <c r="F15" s="10">
        <v>9</v>
      </c>
      <c r="G15" s="10">
        <v>9</v>
      </c>
      <c r="H15" s="11">
        <v>27</v>
      </c>
      <c r="I15" s="10">
        <v>-5</v>
      </c>
      <c r="J15" s="12" t="s">
        <v>33</v>
      </c>
    </row>
    <row r="16" spans="2:19" x14ac:dyDescent="0.25">
      <c r="B16" s="4"/>
      <c r="C16" s="1" t="s">
        <v>10</v>
      </c>
      <c r="D16" s="10">
        <v>24</v>
      </c>
      <c r="E16" s="10">
        <v>15</v>
      </c>
      <c r="F16" s="10">
        <v>5</v>
      </c>
      <c r="G16" s="10">
        <v>4</v>
      </c>
      <c r="H16" s="11">
        <v>50</v>
      </c>
      <c r="I16" s="10">
        <v>29</v>
      </c>
      <c r="J16" s="12" t="s">
        <v>11</v>
      </c>
    </row>
    <row r="17" spans="2:14" x14ac:dyDescent="0.25">
      <c r="B17" s="4"/>
      <c r="C17" s="1" t="s">
        <v>14</v>
      </c>
      <c r="D17" s="10">
        <v>24</v>
      </c>
      <c r="E17" s="10">
        <v>13</v>
      </c>
      <c r="F17" s="10">
        <v>5</v>
      </c>
      <c r="G17" s="10">
        <v>6</v>
      </c>
      <c r="H17" s="11">
        <v>44</v>
      </c>
      <c r="I17" s="10">
        <v>8</v>
      </c>
      <c r="J17" s="12" t="s">
        <v>15</v>
      </c>
    </row>
    <row r="18" spans="2:14" x14ac:dyDescent="0.25">
      <c r="B18" s="4"/>
      <c r="C18" s="1" t="s">
        <v>34</v>
      </c>
      <c r="D18" s="10">
        <v>24</v>
      </c>
      <c r="E18" s="10">
        <v>5</v>
      </c>
      <c r="F18" s="10">
        <v>11</v>
      </c>
      <c r="G18" s="10">
        <v>8</v>
      </c>
      <c r="H18" s="11">
        <v>26</v>
      </c>
      <c r="I18" s="10">
        <v>-10</v>
      </c>
      <c r="J18" s="12" t="s">
        <v>35</v>
      </c>
    </row>
    <row r="19" spans="2:14" x14ac:dyDescent="0.25">
      <c r="B19" s="4"/>
      <c r="C19" s="1" t="s">
        <v>42</v>
      </c>
      <c r="D19" s="10">
        <v>24</v>
      </c>
      <c r="E19" s="10">
        <v>2</v>
      </c>
      <c r="F19" s="10">
        <v>6</v>
      </c>
      <c r="G19" s="10">
        <v>16</v>
      </c>
      <c r="H19" s="11">
        <v>12</v>
      </c>
      <c r="I19" s="10">
        <v>-43</v>
      </c>
      <c r="J19" s="12" t="s">
        <v>43</v>
      </c>
    </row>
    <row r="20" spans="2:14" x14ac:dyDescent="0.25">
      <c r="B20" s="4"/>
      <c r="C20" s="1" t="s">
        <v>28</v>
      </c>
      <c r="D20" s="10">
        <v>24</v>
      </c>
      <c r="E20" s="10">
        <v>7</v>
      </c>
      <c r="F20" s="10">
        <v>9</v>
      </c>
      <c r="G20" s="10">
        <v>8</v>
      </c>
      <c r="H20" s="11">
        <v>30</v>
      </c>
      <c r="I20" s="10">
        <v>-9</v>
      </c>
      <c r="J20" s="12" t="s">
        <v>29</v>
      </c>
    </row>
    <row r="21" spans="2:14" x14ac:dyDescent="0.25">
      <c r="B21" s="4"/>
      <c r="C21" s="1" t="s">
        <v>22</v>
      </c>
      <c r="D21" s="10">
        <v>24</v>
      </c>
      <c r="E21" s="10">
        <v>9</v>
      </c>
      <c r="F21" s="10">
        <v>7</v>
      </c>
      <c r="G21" s="10">
        <v>8</v>
      </c>
      <c r="H21" s="11">
        <v>34</v>
      </c>
      <c r="I21" s="10">
        <v>4</v>
      </c>
      <c r="J21" s="12" t="s">
        <v>23</v>
      </c>
    </row>
    <row r="22" spans="2:14" x14ac:dyDescent="0.25">
      <c r="B22" s="4"/>
      <c r="C22" s="1" t="s">
        <v>30</v>
      </c>
      <c r="D22" s="10">
        <v>24</v>
      </c>
      <c r="E22" s="10">
        <v>8</v>
      </c>
      <c r="F22" s="10">
        <v>4</v>
      </c>
      <c r="G22" s="10">
        <v>12</v>
      </c>
      <c r="H22" s="11">
        <v>28</v>
      </c>
      <c r="I22" s="10">
        <v>-4</v>
      </c>
      <c r="J22" s="12" t="s">
        <v>31</v>
      </c>
    </row>
    <row r="23" spans="2:14" x14ac:dyDescent="0.25">
      <c r="B23" s="4"/>
      <c r="C23" s="1" t="s">
        <v>12</v>
      </c>
      <c r="D23" s="10">
        <v>24</v>
      </c>
      <c r="E23" s="10">
        <v>13</v>
      </c>
      <c r="F23" s="10">
        <v>5</v>
      </c>
      <c r="G23" s="10">
        <v>6</v>
      </c>
      <c r="H23" s="11">
        <v>44</v>
      </c>
      <c r="I23" s="10">
        <v>16</v>
      </c>
      <c r="J23" s="12" t="s">
        <v>13</v>
      </c>
    </row>
    <row r="24" spans="2:14" x14ac:dyDescent="0.25">
      <c r="B24" s="4"/>
      <c r="C24" s="1" t="s">
        <v>36</v>
      </c>
      <c r="D24" s="10">
        <v>24</v>
      </c>
      <c r="E24" s="10">
        <v>6</v>
      </c>
      <c r="F24" s="10">
        <v>5</v>
      </c>
      <c r="G24" s="10">
        <v>13</v>
      </c>
      <c r="H24" s="11">
        <v>23</v>
      </c>
      <c r="I24" s="10">
        <v>-18</v>
      </c>
      <c r="J24" s="12" t="s">
        <v>37</v>
      </c>
    </row>
    <row r="25" spans="2:14" x14ac:dyDescent="0.25">
      <c r="B25" s="4"/>
      <c r="C25" s="1" t="s">
        <v>38</v>
      </c>
      <c r="D25" s="10">
        <v>24</v>
      </c>
      <c r="E25" s="10">
        <v>6</v>
      </c>
      <c r="F25" s="10">
        <v>3</v>
      </c>
      <c r="G25" s="10">
        <v>15</v>
      </c>
      <c r="H25" s="11">
        <v>21</v>
      </c>
      <c r="I25" s="10">
        <v>-17</v>
      </c>
      <c r="J25" s="12" t="s">
        <v>39</v>
      </c>
    </row>
    <row r="26" spans="2:14" x14ac:dyDescent="0.25">
      <c r="B26" s="4"/>
      <c r="C26" s="1" t="s">
        <v>40</v>
      </c>
      <c r="D26" s="10">
        <v>24</v>
      </c>
      <c r="E26" s="10">
        <v>4</v>
      </c>
      <c r="F26" s="10">
        <v>6</v>
      </c>
      <c r="G26" s="10">
        <v>14</v>
      </c>
      <c r="H26" s="11">
        <v>18</v>
      </c>
      <c r="I26" s="10">
        <v>-27</v>
      </c>
      <c r="J26" s="12" t="s">
        <v>41</v>
      </c>
    </row>
    <row r="27" spans="2:14" x14ac:dyDescent="0.25">
      <c r="B27" s="4"/>
      <c r="C27" s="1" t="s">
        <v>16</v>
      </c>
      <c r="D27" s="10">
        <v>24</v>
      </c>
      <c r="E27" s="10">
        <v>12</v>
      </c>
      <c r="F27" s="10">
        <v>3</v>
      </c>
      <c r="G27" s="10">
        <v>9</v>
      </c>
      <c r="H27" s="11">
        <v>39</v>
      </c>
      <c r="I27" s="10">
        <v>13</v>
      </c>
      <c r="J27" s="12" t="s">
        <v>17</v>
      </c>
      <c r="N27" t="str">
        <f>B1&amp;CHAR(10)&amp;B2</f>
        <v>Voetbalcompetitie 2014-2015
(stand 22 febr 2015)</v>
      </c>
    </row>
    <row r="28" spans="2:14" x14ac:dyDescent="0.25">
      <c r="B28" s="4"/>
      <c r="C28" s="1" t="s">
        <v>8</v>
      </c>
      <c r="D28" s="10">
        <v>24</v>
      </c>
      <c r="E28" s="10">
        <v>21</v>
      </c>
      <c r="F28" s="10">
        <v>1</v>
      </c>
      <c r="G28" s="10">
        <v>2</v>
      </c>
      <c r="H28" s="11">
        <v>64</v>
      </c>
      <c r="I28" s="10">
        <v>46</v>
      </c>
      <c r="J28" s="12" t="s">
        <v>9</v>
      </c>
    </row>
    <row r="29" spans="2:14" x14ac:dyDescent="0.25">
      <c r="B29" s="4"/>
      <c r="C29" s="1" t="s">
        <v>26</v>
      </c>
      <c r="D29" s="10">
        <v>24</v>
      </c>
      <c r="E29" s="10">
        <v>8</v>
      </c>
      <c r="F29" s="10">
        <v>6</v>
      </c>
      <c r="G29" s="10">
        <v>10</v>
      </c>
      <c r="H29" s="11">
        <v>30</v>
      </c>
      <c r="I29" s="10">
        <v>-3</v>
      </c>
      <c r="J29" s="12" t="s">
        <v>27</v>
      </c>
    </row>
    <row r="30" spans="2:14" x14ac:dyDescent="0.25">
      <c r="B30" s="4"/>
      <c r="C30" s="1" t="s">
        <v>18</v>
      </c>
      <c r="D30" s="10">
        <v>24</v>
      </c>
      <c r="E30" s="10">
        <v>10</v>
      </c>
      <c r="F30" s="10">
        <v>8</v>
      </c>
      <c r="G30" s="10">
        <v>6</v>
      </c>
      <c r="H30" s="11">
        <v>38</v>
      </c>
      <c r="I30" s="10">
        <v>11</v>
      </c>
      <c r="J30" s="12" t="s">
        <v>19</v>
      </c>
    </row>
    <row r="31" spans="2:14" x14ac:dyDescent="0.25">
      <c r="B31" s="4"/>
      <c r="C31" s="1" t="s">
        <v>20</v>
      </c>
      <c r="D31" s="10">
        <v>24</v>
      </c>
      <c r="E31" s="10">
        <v>10</v>
      </c>
      <c r="F31" s="10">
        <v>7</v>
      </c>
      <c r="G31" s="10">
        <v>7</v>
      </c>
      <c r="H31" s="11">
        <v>37</v>
      </c>
      <c r="I31" s="10">
        <v>11</v>
      </c>
      <c r="J31" s="12" t="s">
        <v>21</v>
      </c>
    </row>
    <row r="32" spans="2:14" x14ac:dyDescent="0.25">
      <c r="B32" s="6"/>
      <c r="C32" s="7" t="s">
        <v>24</v>
      </c>
      <c r="D32" s="13">
        <v>24</v>
      </c>
      <c r="E32" s="13">
        <v>9</v>
      </c>
      <c r="F32" s="13">
        <v>4</v>
      </c>
      <c r="G32" s="13">
        <v>11</v>
      </c>
      <c r="H32" s="14">
        <v>31</v>
      </c>
      <c r="I32" s="13">
        <v>-2</v>
      </c>
      <c r="J32" s="15" t="s">
        <v>25</v>
      </c>
    </row>
    <row r="33" spans="2:10" x14ac:dyDescent="0.25">
      <c r="B33" s="4" t="s">
        <v>45</v>
      </c>
      <c r="C33" s="1" t="s">
        <v>74</v>
      </c>
      <c r="D33" s="10">
        <v>25</v>
      </c>
      <c r="E33" s="10">
        <v>6</v>
      </c>
      <c r="F33" s="10">
        <v>6</v>
      </c>
      <c r="G33" s="10">
        <v>13</v>
      </c>
      <c r="H33" s="11">
        <v>24</v>
      </c>
      <c r="I33" s="10">
        <v>-16</v>
      </c>
      <c r="J33" s="12" t="s">
        <v>75</v>
      </c>
    </row>
    <row r="34" spans="2:10" x14ac:dyDescent="0.25">
      <c r="B34" s="4"/>
      <c r="C34" s="1" t="s">
        <v>62</v>
      </c>
      <c r="D34" s="10">
        <v>26</v>
      </c>
      <c r="E34" s="10">
        <v>12</v>
      </c>
      <c r="F34" s="10">
        <v>4</v>
      </c>
      <c r="G34" s="10">
        <v>10</v>
      </c>
      <c r="H34" s="11">
        <v>40</v>
      </c>
      <c r="I34" s="10">
        <v>8</v>
      </c>
      <c r="J34" s="12" t="s">
        <v>63</v>
      </c>
    </row>
    <row r="35" spans="2:10" x14ac:dyDescent="0.25">
      <c r="B35" s="4"/>
      <c r="C35" s="1" t="s">
        <v>58</v>
      </c>
      <c r="D35" s="10">
        <v>26</v>
      </c>
      <c r="E35" s="10">
        <v>12</v>
      </c>
      <c r="F35" s="10">
        <v>4</v>
      </c>
      <c r="G35" s="10">
        <v>10</v>
      </c>
      <c r="H35" s="11">
        <v>40</v>
      </c>
      <c r="I35" s="10">
        <v>13</v>
      </c>
      <c r="J35" s="12" t="s">
        <v>59</v>
      </c>
    </row>
    <row r="36" spans="2:10" x14ac:dyDescent="0.25">
      <c r="B36" s="4"/>
      <c r="C36" s="1" t="s">
        <v>68</v>
      </c>
      <c r="D36" s="10">
        <v>26</v>
      </c>
      <c r="E36" s="10">
        <v>9</v>
      </c>
      <c r="F36" s="10">
        <v>6</v>
      </c>
      <c r="G36" s="10">
        <v>11</v>
      </c>
      <c r="H36" s="11">
        <v>33</v>
      </c>
      <c r="I36" s="10">
        <v>-2</v>
      </c>
      <c r="J36" s="12" t="s">
        <v>69</v>
      </c>
    </row>
    <row r="37" spans="2:10" x14ac:dyDescent="0.25">
      <c r="B37" s="4"/>
      <c r="C37" s="1" t="s">
        <v>50</v>
      </c>
      <c r="D37" s="10">
        <v>26</v>
      </c>
      <c r="E37" s="10">
        <v>17</v>
      </c>
      <c r="F37" s="10">
        <v>2</v>
      </c>
      <c r="G37" s="10">
        <v>7</v>
      </c>
      <c r="H37" s="11">
        <v>53</v>
      </c>
      <c r="I37" s="10">
        <v>21</v>
      </c>
      <c r="J37" s="12" t="s">
        <v>51</v>
      </c>
    </row>
    <row r="38" spans="2:10" x14ac:dyDescent="0.25">
      <c r="B38" s="4"/>
      <c r="C38" s="1" t="s">
        <v>54</v>
      </c>
      <c r="D38" s="10">
        <v>26</v>
      </c>
      <c r="E38" s="10">
        <v>13</v>
      </c>
      <c r="F38" s="10">
        <v>7</v>
      </c>
      <c r="G38" s="10">
        <v>6</v>
      </c>
      <c r="H38" s="11">
        <v>46</v>
      </c>
      <c r="I38" s="10">
        <v>23</v>
      </c>
      <c r="J38" s="12" t="s">
        <v>55</v>
      </c>
    </row>
    <row r="39" spans="2:10" x14ac:dyDescent="0.25">
      <c r="B39" s="4"/>
      <c r="C39" s="1" t="s">
        <v>60</v>
      </c>
      <c r="D39" s="10">
        <v>26</v>
      </c>
      <c r="E39" s="10">
        <v>12</v>
      </c>
      <c r="F39" s="10">
        <v>4</v>
      </c>
      <c r="G39" s="10">
        <v>10</v>
      </c>
      <c r="H39" s="11">
        <v>40</v>
      </c>
      <c r="I39" s="10">
        <v>8</v>
      </c>
      <c r="J39" s="12" t="s">
        <v>61</v>
      </c>
    </row>
    <row r="40" spans="2:10" x14ac:dyDescent="0.25">
      <c r="B40" s="4"/>
      <c r="C40" s="1" t="s">
        <v>52</v>
      </c>
      <c r="D40" s="10">
        <v>26</v>
      </c>
      <c r="E40" s="10">
        <v>14</v>
      </c>
      <c r="F40" s="10">
        <v>5</v>
      </c>
      <c r="G40" s="10">
        <v>7</v>
      </c>
      <c r="H40" s="11">
        <v>47</v>
      </c>
      <c r="I40" s="10">
        <v>25</v>
      </c>
      <c r="J40" s="12" t="s">
        <v>53</v>
      </c>
    </row>
    <row r="41" spans="2:10" x14ac:dyDescent="0.25">
      <c r="B41" s="4"/>
      <c r="C41" s="1" t="s">
        <v>78</v>
      </c>
      <c r="D41" s="10">
        <v>26</v>
      </c>
      <c r="E41" s="10">
        <v>6</v>
      </c>
      <c r="F41" s="10">
        <v>5</v>
      </c>
      <c r="G41" s="10">
        <v>15</v>
      </c>
      <c r="H41" s="11">
        <v>23</v>
      </c>
      <c r="I41" s="10">
        <v>-26</v>
      </c>
      <c r="J41" s="12" t="s">
        <v>79</v>
      </c>
    </row>
    <row r="42" spans="2:10" x14ac:dyDescent="0.25">
      <c r="B42" s="4"/>
      <c r="C42" s="1" t="s">
        <v>82</v>
      </c>
      <c r="D42" s="10">
        <v>26</v>
      </c>
      <c r="E42" s="10">
        <v>4</v>
      </c>
      <c r="F42" s="10">
        <v>7</v>
      </c>
      <c r="G42" s="10">
        <v>15</v>
      </c>
      <c r="H42" s="11">
        <v>19</v>
      </c>
      <c r="I42" s="10">
        <v>-28</v>
      </c>
      <c r="J42" s="12" t="s">
        <v>83</v>
      </c>
    </row>
    <row r="43" spans="2:10" x14ac:dyDescent="0.25">
      <c r="B43" s="4"/>
      <c r="C43" s="1" t="s">
        <v>64</v>
      </c>
      <c r="D43" s="10">
        <v>26</v>
      </c>
      <c r="E43" s="10">
        <v>10</v>
      </c>
      <c r="F43" s="10">
        <v>10</v>
      </c>
      <c r="G43" s="10">
        <v>6</v>
      </c>
      <c r="H43" s="11">
        <v>40</v>
      </c>
      <c r="I43" s="10">
        <v>7</v>
      </c>
      <c r="J43" s="12" t="s">
        <v>65</v>
      </c>
    </row>
    <row r="44" spans="2:10" x14ac:dyDescent="0.25">
      <c r="B44" s="4"/>
      <c r="C44" s="1" t="s">
        <v>70</v>
      </c>
      <c r="D44" s="10">
        <v>26</v>
      </c>
      <c r="E44" s="10">
        <v>7</v>
      </c>
      <c r="F44" s="10">
        <v>8</v>
      </c>
      <c r="G44" s="10">
        <v>11</v>
      </c>
      <c r="H44" s="11">
        <v>29</v>
      </c>
      <c r="I44" s="10">
        <v>-15</v>
      </c>
      <c r="J44" s="12" t="s">
        <v>71</v>
      </c>
    </row>
    <row r="45" spans="2:10" x14ac:dyDescent="0.25">
      <c r="B45" s="4"/>
      <c r="C45" s="1" t="s">
        <v>72</v>
      </c>
      <c r="D45" s="10">
        <v>26</v>
      </c>
      <c r="E45" s="10">
        <v>7</v>
      </c>
      <c r="F45" s="10">
        <v>6</v>
      </c>
      <c r="G45" s="10">
        <v>13</v>
      </c>
      <c r="H45" s="11">
        <v>27</v>
      </c>
      <c r="I45" s="10">
        <v>-9</v>
      </c>
      <c r="J45" s="12" t="s">
        <v>73</v>
      </c>
    </row>
    <row r="46" spans="2:10" x14ac:dyDescent="0.25">
      <c r="B46" s="4"/>
      <c r="C46" s="1" t="s">
        <v>80</v>
      </c>
      <c r="D46" s="10">
        <v>26</v>
      </c>
      <c r="E46" s="10">
        <v>6</v>
      </c>
      <c r="F46" s="10">
        <v>4</v>
      </c>
      <c r="G46" s="10">
        <v>16</v>
      </c>
      <c r="H46" s="11">
        <v>22</v>
      </c>
      <c r="I46" s="10">
        <v>-31</v>
      </c>
      <c r="J46" s="12" t="s">
        <v>81</v>
      </c>
    </row>
    <row r="47" spans="2:10" x14ac:dyDescent="0.25">
      <c r="B47" s="4"/>
      <c r="C47" s="1" t="s">
        <v>46</v>
      </c>
      <c r="D47" s="10">
        <v>26</v>
      </c>
      <c r="E47" s="10">
        <v>22</v>
      </c>
      <c r="F47" s="10">
        <v>2</v>
      </c>
      <c r="G47" s="10">
        <v>2</v>
      </c>
      <c r="H47" s="11">
        <v>68</v>
      </c>
      <c r="I47" s="10">
        <v>46</v>
      </c>
      <c r="J47" s="12" t="s">
        <v>47</v>
      </c>
    </row>
    <row r="48" spans="2:10" x14ac:dyDescent="0.25">
      <c r="B48" s="4"/>
      <c r="C48" s="1" t="s">
        <v>84</v>
      </c>
      <c r="D48" s="10">
        <v>26</v>
      </c>
      <c r="E48" s="10">
        <v>3</v>
      </c>
      <c r="F48" s="10">
        <v>4</v>
      </c>
      <c r="G48" s="10">
        <v>19</v>
      </c>
      <c r="H48" s="11">
        <v>13</v>
      </c>
      <c r="I48" s="10">
        <v>-36</v>
      </c>
      <c r="J48" s="12" t="s">
        <v>85</v>
      </c>
    </row>
    <row r="49" spans="2:10" x14ac:dyDescent="0.25">
      <c r="B49" s="4"/>
      <c r="C49" s="1" t="s">
        <v>48</v>
      </c>
      <c r="D49" s="10">
        <v>26</v>
      </c>
      <c r="E49" s="10">
        <v>17</v>
      </c>
      <c r="F49" s="10">
        <v>3</v>
      </c>
      <c r="G49" s="10">
        <v>6</v>
      </c>
      <c r="H49" s="11">
        <v>54</v>
      </c>
      <c r="I49" s="10">
        <v>13</v>
      </c>
      <c r="J49" s="12" t="s">
        <v>49</v>
      </c>
    </row>
    <row r="50" spans="2:10" x14ac:dyDescent="0.25">
      <c r="B50" s="4"/>
      <c r="C50" s="1" t="s">
        <v>56</v>
      </c>
      <c r="D50" s="10">
        <v>26</v>
      </c>
      <c r="E50" s="10">
        <v>12</v>
      </c>
      <c r="F50" s="10">
        <v>7</v>
      </c>
      <c r="G50" s="10">
        <v>7</v>
      </c>
      <c r="H50" s="11">
        <v>43</v>
      </c>
      <c r="I50" s="10">
        <v>16</v>
      </c>
      <c r="J50" s="12" t="s">
        <v>57</v>
      </c>
    </row>
    <row r="51" spans="2:10" x14ac:dyDescent="0.25">
      <c r="B51" s="4"/>
      <c r="C51" s="1" t="s">
        <v>76</v>
      </c>
      <c r="D51" s="10">
        <v>25</v>
      </c>
      <c r="E51" s="10">
        <v>6</v>
      </c>
      <c r="F51" s="10">
        <v>5</v>
      </c>
      <c r="G51" s="10">
        <v>14</v>
      </c>
      <c r="H51" s="11">
        <v>23</v>
      </c>
      <c r="I51" s="10">
        <v>-15</v>
      </c>
      <c r="J51" s="12" t="s">
        <v>77</v>
      </c>
    </row>
    <row r="52" spans="2:10" ht="15.75" thickBot="1" x14ac:dyDescent="0.3">
      <c r="B52" s="5"/>
      <c r="C52" s="2" t="s">
        <v>66</v>
      </c>
      <c r="D52" s="16">
        <v>26</v>
      </c>
      <c r="E52" s="16">
        <v>11</v>
      </c>
      <c r="F52" s="16">
        <v>7</v>
      </c>
      <c r="G52" s="16">
        <v>8</v>
      </c>
      <c r="H52" s="17">
        <v>40</v>
      </c>
      <c r="I52" s="16">
        <v>-2</v>
      </c>
      <c r="J52" s="18" t="s">
        <v>67</v>
      </c>
    </row>
  </sheetData>
  <sortState ref="C31:J50">
    <sortCondition ref="C31:C50"/>
  </sortState>
  <mergeCells count="3">
    <mergeCell ref="B4:D4"/>
    <mergeCell ref="B9:D9"/>
    <mergeCell ref="B1:S1"/>
  </mergeCells>
  <conditionalFormatting sqref="C15:J52">
    <cfRule type="expression" dxfId="8" priority="1">
      <formula>OR($H15=Ere_1, $H15=Jup_1)</formula>
    </cfRule>
    <cfRule type="expression" dxfId="7" priority="2">
      <formula>OR($H15=Ere_2, $H15=Jup_2)</formula>
    </cfRule>
    <cfRule type="expression" dxfId="6" priority="3">
      <formula>OR($H15=Ere_3, $H15=Jup_3)</formula>
    </cfRule>
  </conditionalFormatting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52"/>
  <sheetViews>
    <sheetView workbookViewId="0"/>
  </sheetViews>
  <sheetFormatPr defaultRowHeight="15" x14ac:dyDescent="0.25"/>
  <cols>
    <col min="2" max="2" width="13.85546875" style="3" bestFit="1" customWidth="1"/>
    <col min="3" max="3" width="16.5703125" bestFit="1" customWidth="1"/>
    <col min="4" max="4" width="6.140625" style="8" customWidth="1"/>
    <col min="5" max="5" width="6" style="8" customWidth="1"/>
    <col min="6" max="7" width="6.140625" style="8" customWidth="1"/>
    <col min="8" max="8" width="4.42578125" style="9" customWidth="1"/>
    <col min="9" max="9" width="9.85546875" style="9" bestFit="1" customWidth="1"/>
    <col min="10" max="10" width="16.5703125" style="8" bestFit="1" customWidth="1"/>
    <col min="11" max="11" width="7.85546875" style="8" customWidth="1"/>
    <col min="13" max="13" width="13.85546875" bestFit="1" customWidth="1"/>
    <col min="14" max="14" width="6" customWidth="1"/>
    <col min="15" max="15" width="17.42578125" customWidth="1"/>
    <col min="16" max="16" width="6" customWidth="1"/>
    <col min="17" max="17" width="17.42578125" customWidth="1"/>
    <col min="18" max="18" width="5.85546875" customWidth="1"/>
    <col min="19" max="19" width="17.42578125" customWidth="1"/>
  </cols>
  <sheetData>
    <row r="3" spans="2:11" ht="15.75" thickBot="1" x14ac:dyDescent="0.3"/>
    <row r="4" spans="2:11" ht="19.5" thickBot="1" x14ac:dyDescent="0.35">
      <c r="B4" s="60" t="s">
        <v>44</v>
      </c>
      <c r="C4" s="61"/>
      <c r="D4" s="62"/>
      <c r="I4" s="38" t="s">
        <v>92</v>
      </c>
      <c r="J4" s="39" t="s">
        <v>48</v>
      </c>
    </row>
    <row r="5" spans="2:11" x14ac:dyDescent="0.25">
      <c r="B5" s="24" t="s">
        <v>87</v>
      </c>
      <c r="C5" s="19" t="str">
        <f>INDEX(EreTeams,MATCH(D5,ErePnt,FALSE))</f>
        <v>PSV</v>
      </c>
      <c r="D5" s="20">
        <f>LARGE(ErePnt,1)</f>
        <v>64</v>
      </c>
    </row>
    <row r="6" spans="2:11" x14ac:dyDescent="0.25">
      <c r="B6" s="24" t="s">
        <v>88</v>
      </c>
      <c r="C6" s="19" t="str">
        <f>INDEX(EreTeams,MATCH(D6,ErePnt,FALSE))</f>
        <v>Ajax</v>
      </c>
      <c r="D6" s="20">
        <f>LARGE(ErePnt,2)</f>
        <v>50</v>
      </c>
    </row>
    <row r="7" spans="2:11" x14ac:dyDescent="0.25">
      <c r="B7" s="24" t="s">
        <v>89</v>
      </c>
      <c r="C7" s="19" t="str">
        <f>INDEX(EreTeams,MATCH(D7,ErePnt,FALSE))</f>
        <v>AZ</v>
      </c>
      <c r="D7" s="20">
        <f>LARGE(ErePnt,3)</f>
        <v>44</v>
      </c>
    </row>
    <row r="8" spans="2:11" ht="15.75" thickBot="1" x14ac:dyDescent="0.3">
      <c r="B8" s="23"/>
      <c r="C8" s="19"/>
      <c r="D8" s="20"/>
    </row>
    <row r="9" spans="2:11" ht="18.75" x14ac:dyDescent="0.3">
      <c r="B9" s="60" t="s">
        <v>45</v>
      </c>
      <c r="C9" s="61"/>
      <c r="D9" s="62"/>
    </row>
    <row r="10" spans="2:11" x14ac:dyDescent="0.25">
      <c r="B10" s="24" t="s">
        <v>87</v>
      </c>
      <c r="C10" s="19" t="str">
        <f>INDEX(JupTeams,MATCH(D10,JupPnt,FALSE))</f>
        <v>NEC</v>
      </c>
      <c r="D10" s="20">
        <f>LARGE(JupPnt,1)</f>
        <v>68</v>
      </c>
    </row>
    <row r="11" spans="2:11" x14ac:dyDescent="0.25">
      <c r="B11" s="24" t="s">
        <v>88</v>
      </c>
      <c r="C11" s="19" t="str">
        <f>INDEX(JupTeams,MATCH(D11,JupPnt,FALSE))</f>
        <v>Roda JC Kerkrade</v>
      </c>
      <c r="D11" s="20">
        <f>LARGE(JupPnt,2)</f>
        <v>54</v>
      </c>
    </row>
    <row r="12" spans="2:11" ht="15.75" thickBot="1" x14ac:dyDescent="0.3">
      <c r="B12" s="25" t="s">
        <v>89</v>
      </c>
      <c r="C12" s="21" t="str">
        <f>INDEX(JupTeams,MATCH(D12,JupPnt,FALSE))</f>
        <v>FC Eindhoven</v>
      </c>
      <c r="D12" s="22">
        <f>LARGE(JupPnt,3)</f>
        <v>53</v>
      </c>
    </row>
    <row r="13" spans="2:11" ht="15.75" thickBot="1" x14ac:dyDescent="0.3"/>
    <row r="14" spans="2:11" x14ac:dyDescent="0.25">
      <c r="B14" s="27" t="s">
        <v>86</v>
      </c>
      <c r="C14" s="28" t="s">
        <v>0</v>
      </c>
      <c r="D14" s="64" t="s">
        <v>5</v>
      </c>
      <c r="E14" s="65"/>
      <c r="F14" s="29" t="s">
        <v>90</v>
      </c>
      <c r="G14" s="31" t="s">
        <v>91</v>
      </c>
      <c r="H14"/>
      <c r="I14"/>
      <c r="J14"/>
      <c r="K14"/>
    </row>
    <row r="15" spans="2:11" x14ac:dyDescent="0.25">
      <c r="B15" s="4" t="s">
        <v>44</v>
      </c>
      <c r="C15" s="1" t="str">
        <f t="shared" ref="C15:C32" si="0">EreTeams</f>
        <v>ADO Den Haag</v>
      </c>
      <c r="D15" s="11">
        <f t="shared" ref="D15:D32" si="1">ErePnt</f>
        <v>27</v>
      </c>
      <c r="E15" s="26"/>
      <c r="F15" s="10" t="str">
        <f t="shared" ref="F15:F32" si="2">IF(D15=Ere_1,1,IF(D15=Ere_2,2,IF(D15=Ere_3,3,"")))</f>
        <v/>
      </c>
      <c r="G15" s="12" t="str">
        <f>IF(C15=Voorkeur,D15+E15,"")</f>
        <v/>
      </c>
      <c r="H15"/>
      <c r="I15"/>
      <c r="J15"/>
      <c r="K15"/>
    </row>
    <row r="16" spans="2:11" x14ac:dyDescent="0.25">
      <c r="B16" s="4"/>
      <c r="C16" s="1" t="str">
        <f t="shared" si="0"/>
        <v>Ajax</v>
      </c>
      <c r="D16" s="11">
        <f t="shared" si="1"/>
        <v>50</v>
      </c>
      <c r="E16" s="11"/>
      <c r="F16" s="10">
        <f t="shared" si="2"/>
        <v>2</v>
      </c>
      <c r="G16" s="12" t="str">
        <f>IF(C16=Voorkeur,D16+E16,"")</f>
        <v/>
      </c>
      <c r="H16"/>
      <c r="I16"/>
      <c r="J16"/>
      <c r="K16"/>
    </row>
    <row r="17" spans="2:11" x14ac:dyDescent="0.25">
      <c r="B17" s="4"/>
      <c r="C17" s="1" t="str">
        <f t="shared" si="0"/>
        <v>AZ</v>
      </c>
      <c r="D17" s="11">
        <f t="shared" si="1"/>
        <v>44</v>
      </c>
      <c r="E17" s="11"/>
      <c r="F17" s="10">
        <f t="shared" si="2"/>
        <v>3</v>
      </c>
      <c r="G17" s="12" t="str">
        <f>IF(C17=Voorkeur,D17+E17,"")</f>
        <v/>
      </c>
      <c r="H17"/>
      <c r="I17"/>
      <c r="J17"/>
      <c r="K17"/>
    </row>
    <row r="18" spans="2:11" x14ac:dyDescent="0.25">
      <c r="B18" s="4"/>
      <c r="C18" s="1" t="str">
        <f t="shared" si="0"/>
        <v>Excelsior</v>
      </c>
      <c r="D18" s="11">
        <f t="shared" si="1"/>
        <v>26</v>
      </c>
      <c r="E18" s="11"/>
      <c r="F18" s="10" t="str">
        <f t="shared" si="2"/>
        <v/>
      </c>
      <c r="G18" s="12" t="str">
        <f>IF(C18=Voorkeur,D18+E18,"")</f>
        <v/>
      </c>
      <c r="H18"/>
      <c r="I18"/>
      <c r="J18"/>
      <c r="K18"/>
    </row>
    <row r="19" spans="2:11" x14ac:dyDescent="0.25">
      <c r="B19" s="4"/>
      <c r="C19" s="1" t="str">
        <f t="shared" si="0"/>
        <v>FC Dordrecht</v>
      </c>
      <c r="D19" s="11">
        <f t="shared" si="1"/>
        <v>12</v>
      </c>
      <c r="E19" s="11"/>
      <c r="F19" s="10" t="str">
        <f t="shared" si="2"/>
        <v/>
      </c>
      <c r="G19" s="12" t="str">
        <f>IF(C19=Voorkeur,D19+E19,"")</f>
        <v/>
      </c>
      <c r="H19"/>
      <c r="I19"/>
      <c r="J19"/>
      <c r="K19"/>
    </row>
    <row r="20" spans="2:11" x14ac:dyDescent="0.25">
      <c r="B20" s="4"/>
      <c r="C20" s="1" t="str">
        <f t="shared" si="0"/>
        <v>FC Groningen</v>
      </c>
      <c r="D20" s="11">
        <f t="shared" si="1"/>
        <v>30</v>
      </c>
      <c r="E20" s="11"/>
      <c r="F20" s="10" t="str">
        <f t="shared" si="2"/>
        <v/>
      </c>
      <c r="G20" s="12" t="str">
        <f>IF(C20=Voorkeur,D20+E20,"")</f>
        <v/>
      </c>
      <c r="H20"/>
      <c r="I20"/>
      <c r="J20"/>
      <c r="K20"/>
    </row>
    <row r="21" spans="2:11" x14ac:dyDescent="0.25">
      <c r="B21" s="4"/>
      <c r="C21" s="1" t="str">
        <f t="shared" si="0"/>
        <v>FC Twente</v>
      </c>
      <c r="D21" s="11">
        <f t="shared" si="1"/>
        <v>34</v>
      </c>
      <c r="E21" s="11"/>
      <c r="F21" s="10" t="str">
        <f t="shared" si="2"/>
        <v/>
      </c>
      <c r="G21" s="12" t="str">
        <f>IF(C21=Voorkeur,D21+E21,"")</f>
        <v/>
      </c>
      <c r="H21"/>
      <c r="I21"/>
      <c r="J21"/>
      <c r="K21"/>
    </row>
    <row r="22" spans="2:11" x14ac:dyDescent="0.25">
      <c r="B22" s="4"/>
      <c r="C22" s="1" t="str">
        <f t="shared" si="0"/>
        <v>FC Utrecht</v>
      </c>
      <c r="D22" s="11">
        <f t="shared" si="1"/>
        <v>28</v>
      </c>
      <c r="E22" s="11"/>
      <c r="F22" s="10" t="str">
        <f t="shared" si="2"/>
        <v/>
      </c>
      <c r="G22" s="12" t="str">
        <f>IF(C22=Voorkeur,D22+E22,"")</f>
        <v/>
      </c>
      <c r="H22"/>
      <c r="I22"/>
      <c r="J22"/>
      <c r="K22"/>
    </row>
    <row r="23" spans="2:11" x14ac:dyDescent="0.25">
      <c r="B23" s="4"/>
      <c r="C23" s="1" t="str">
        <f t="shared" si="0"/>
        <v>Feyenoord</v>
      </c>
      <c r="D23" s="11">
        <f t="shared" si="1"/>
        <v>44</v>
      </c>
      <c r="E23" s="11"/>
      <c r="F23" s="10">
        <f t="shared" si="2"/>
        <v>3</v>
      </c>
      <c r="G23" s="12" t="str">
        <f>IF(C23=Voorkeur,D23+E23,"")</f>
        <v/>
      </c>
      <c r="H23"/>
      <c r="I23"/>
      <c r="J23"/>
      <c r="K23"/>
    </row>
    <row r="24" spans="2:11" x14ac:dyDescent="0.25">
      <c r="B24" s="4"/>
      <c r="C24" s="1" t="str">
        <f t="shared" si="0"/>
        <v>Go Ahead Eagles</v>
      </c>
      <c r="D24" s="11">
        <f t="shared" si="1"/>
        <v>23</v>
      </c>
      <c r="E24" s="11"/>
      <c r="F24" s="10" t="str">
        <f t="shared" si="2"/>
        <v/>
      </c>
      <c r="G24" s="12" t="str">
        <f>IF(C24=Voorkeur,D24+E24,"")</f>
        <v/>
      </c>
      <c r="H24"/>
      <c r="I24"/>
      <c r="J24"/>
      <c r="K24"/>
    </row>
    <row r="25" spans="2:11" x14ac:dyDescent="0.25">
      <c r="B25" s="4"/>
      <c r="C25" s="1" t="str">
        <f t="shared" si="0"/>
        <v>Heracles Almelo</v>
      </c>
      <c r="D25" s="11">
        <f t="shared" si="1"/>
        <v>21</v>
      </c>
      <c r="E25" s="11"/>
      <c r="F25" s="10" t="str">
        <f t="shared" si="2"/>
        <v/>
      </c>
      <c r="G25" s="12" t="str">
        <f>IF(C25=Voorkeur,D25+E25,"")</f>
        <v/>
      </c>
      <c r="H25"/>
      <c r="I25"/>
      <c r="J25"/>
      <c r="K25"/>
    </row>
    <row r="26" spans="2:11" x14ac:dyDescent="0.25">
      <c r="B26" s="4"/>
      <c r="C26" s="1" t="str">
        <f t="shared" si="0"/>
        <v>NAC Breda</v>
      </c>
      <c r="D26" s="11">
        <f t="shared" si="1"/>
        <v>18</v>
      </c>
      <c r="E26" s="11"/>
      <c r="F26" s="10" t="str">
        <f t="shared" si="2"/>
        <v/>
      </c>
      <c r="G26" s="12" t="str">
        <f>IF(C26=Voorkeur,D26+E26,"")</f>
        <v/>
      </c>
      <c r="H26"/>
      <c r="I26"/>
      <c r="J26"/>
      <c r="K26"/>
    </row>
    <row r="27" spans="2:11" x14ac:dyDescent="0.25">
      <c r="B27" s="4"/>
      <c r="C27" s="1" t="str">
        <f t="shared" si="0"/>
        <v>PEC Zwolle</v>
      </c>
      <c r="D27" s="11">
        <f t="shared" si="1"/>
        <v>39</v>
      </c>
      <c r="E27" s="11"/>
      <c r="F27" s="10" t="str">
        <f t="shared" si="2"/>
        <v/>
      </c>
      <c r="G27" s="12" t="str">
        <f>IF(C27=Voorkeur,D27+E27,"")</f>
        <v/>
      </c>
      <c r="H27"/>
      <c r="I27"/>
      <c r="J27"/>
      <c r="K27"/>
    </row>
    <row r="28" spans="2:11" x14ac:dyDescent="0.25">
      <c r="B28" s="4"/>
      <c r="C28" s="1" t="str">
        <f t="shared" si="0"/>
        <v>PSV</v>
      </c>
      <c r="D28" s="11">
        <f t="shared" si="1"/>
        <v>64</v>
      </c>
      <c r="E28" s="11"/>
      <c r="F28" s="10">
        <f t="shared" si="2"/>
        <v>1</v>
      </c>
      <c r="G28" s="12" t="str">
        <f>IF(C28=Voorkeur,D28+E28,"")</f>
        <v/>
      </c>
      <c r="H28"/>
      <c r="I28"/>
      <c r="J28"/>
      <c r="K28"/>
    </row>
    <row r="29" spans="2:11" x14ac:dyDescent="0.25">
      <c r="B29" s="4"/>
      <c r="C29" s="1" t="str">
        <f t="shared" si="0"/>
        <v>SC Cambuur</v>
      </c>
      <c r="D29" s="11">
        <f t="shared" si="1"/>
        <v>30</v>
      </c>
      <c r="E29" s="11"/>
      <c r="F29" s="10" t="str">
        <f t="shared" si="2"/>
        <v/>
      </c>
      <c r="G29" s="12" t="str">
        <f>IF(C29=Voorkeur,D29+E29,"")</f>
        <v/>
      </c>
      <c r="H29"/>
      <c r="I29"/>
      <c r="J29"/>
      <c r="K29"/>
    </row>
    <row r="30" spans="2:11" x14ac:dyDescent="0.25">
      <c r="B30" s="4"/>
      <c r="C30" s="1" t="str">
        <f t="shared" si="0"/>
        <v>SC Heerenveen</v>
      </c>
      <c r="D30" s="11">
        <f t="shared" si="1"/>
        <v>38</v>
      </c>
      <c r="E30" s="11"/>
      <c r="F30" s="10" t="str">
        <f t="shared" si="2"/>
        <v/>
      </c>
      <c r="G30" s="12" t="str">
        <f>IF(C30=Voorkeur,D30+E30,"")</f>
        <v/>
      </c>
      <c r="H30"/>
      <c r="I30"/>
      <c r="J30"/>
      <c r="K30"/>
    </row>
    <row r="31" spans="2:11" x14ac:dyDescent="0.25">
      <c r="B31" s="4"/>
      <c r="C31" s="1" t="str">
        <f t="shared" si="0"/>
        <v>Vitesse</v>
      </c>
      <c r="D31" s="11">
        <f t="shared" si="1"/>
        <v>37</v>
      </c>
      <c r="E31" s="11"/>
      <c r="F31" s="10" t="str">
        <f t="shared" si="2"/>
        <v/>
      </c>
      <c r="G31" s="12" t="str">
        <f>IF(C31=Voorkeur,D31+E31,"")</f>
        <v/>
      </c>
      <c r="H31"/>
      <c r="I31"/>
      <c r="J31"/>
      <c r="K31"/>
    </row>
    <row r="32" spans="2:11" x14ac:dyDescent="0.25">
      <c r="B32" s="6"/>
      <c r="C32" s="7" t="str">
        <f t="shared" si="0"/>
        <v>Willem II</v>
      </c>
      <c r="D32" s="14">
        <f t="shared" si="1"/>
        <v>31</v>
      </c>
      <c r="E32" s="14"/>
      <c r="F32" s="13" t="str">
        <f t="shared" si="2"/>
        <v/>
      </c>
      <c r="G32" s="15" t="str">
        <f>IF(C32=Voorkeur,D32+E32,"")</f>
        <v/>
      </c>
      <c r="H32"/>
      <c r="I32"/>
      <c r="J32"/>
      <c r="K32"/>
    </row>
    <row r="33" spans="2:11" x14ac:dyDescent="0.25">
      <c r="B33" s="4" t="s">
        <v>45</v>
      </c>
      <c r="C33" s="1" t="str">
        <f t="shared" ref="C33:C52" si="3">JupTeams</f>
        <v>Achilles '29</v>
      </c>
      <c r="D33" s="11"/>
      <c r="E33" s="11">
        <f t="shared" ref="E33:E52" si="4">JupPnt</f>
        <v>24</v>
      </c>
      <c r="F33" s="10" t="str">
        <f t="shared" ref="F33:F52" si="5">IF(E33=Jup_1,1,IF(E33=Jup_2,2,IF(E33=Jup_3,3,"")))</f>
        <v/>
      </c>
      <c r="G33" s="12" t="str">
        <f>IF(C33=Voorkeur,D33+E33,"")</f>
        <v/>
      </c>
      <c r="H33"/>
      <c r="I33"/>
      <c r="J33"/>
      <c r="K33"/>
    </row>
    <row r="34" spans="2:11" x14ac:dyDescent="0.25">
      <c r="B34" s="4"/>
      <c r="C34" s="1" t="str">
        <f t="shared" si="3"/>
        <v>Almere City FC</v>
      </c>
      <c r="D34" s="11"/>
      <c r="E34" s="11">
        <f t="shared" si="4"/>
        <v>40</v>
      </c>
      <c r="F34" s="10" t="str">
        <f t="shared" si="5"/>
        <v/>
      </c>
      <c r="G34" s="12" t="str">
        <f>IF(C34=Voorkeur,D34+E34,"")</f>
        <v/>
      </c>
      <c r="H34"/>
      <c r="I34"/>
      <c r="J34"/>
      <c r="K34"/>
    </row>
    <row r="35" spans="2:11" x14ac:dyDescent="0.25">
      <c r="B35" s="4"/>
      <c r="C35" s="1" t="str">
        <f t="shared" si="3"/>
        <v>De Graafschap</v>
      </c>
      <c r="D35" s="11"/>
      <c r="E35" s="11">
        <f t="shared" si="4"/>
        <v>40</v>
      </c>
      <c r="F35" s="10" t="str">
        <f t="shared" si="5"/>
        <v/>
      </c>
      <c r="G35" s="12" t="str">
        <f>IF(C35=Voorkeur,D35+E35,"")</f>
        <v/>
      </c>
      <c r="H35"/>
      <c r="I35"/>
      <c r="J35"/>
      <c r="K35"/>
    </row>
    <row r="36" spans="2:11" x14ac:dyDescent="0.25">
      <c r="B36" s="4"/>
      <c r="C36" s="1" t="str">
        <f t="shared" si="3"/>
        <v>FC Den Bosch</v>
      </c>
      <c r="D36" s="11"/>
      <c r="E36" s="11">
        <f t="shared" si="4"/>
        <v>33</v>
      </c>
      <c r="F36" s="10" t="str">
        <f t="shared" si="5"/>
        <v/>
      </c>
      <c r="G36" s="12" t="str">
        <f>IF(C36=Voorkeur,D36+E36,"")</f>
        <v/>
      </c>
      <c r="H36"/>
      <c r="I36"/>
      <c r="J36"/>
      <c r="K36"/>
    </row>
    <row r="37" spans="2:11" x14ac:dyDescent="0.25">
      <c r="B37" s="4"/>
      <c r="C37" s="1" t="str">
        <f t="shared" si="3"/>
        <v>FC Eindhoven</v>
      </c>
      <c r="D37" s="11"/>
      <c r="E37" s="11">
        <f t="shared" si="4"/>
        <v>53</v>
      </c>
      <c r="F37" s="10">
        <f t="shared" si="5"/>
        <v>3</v>
      </c>
      <c r="G37" s="12" t="str">
        <f>IF(C37=Voorkeur,D37+E37,"")</f>
        <v/>
      </c>
      <c r="H37"/>
      <c r="I37"/>
      <c r="J37"/>
      <c r="K37"/>
    </row>
    <row r="38" spans="2:11" x14ac:dyDescent="0.25">
      <c r="B38" s="4"/>
      <c r="C38" s="1" t="str">
        <f t="shared" si="3"/>
        <v>FC Emmen</v>
      </c>
      <c r="D38" s="11"/>
      <c r="E38" s="11">
        <f t="shared" si="4"/>
        <v>46</v>
      </c>
      <c r="F38" s="10" t="str">
        <f t="shared" si="5"/>
        <v/>
      </c>
      <c r="G38" s="12" t="str">
        <f>IF(C38=Voorkeur,D38+E38,"")</f>
        <v/>
      </c>
      <c r="H38"/>
      <c r="I38"/>
      <c r="J38"/>
      <c r="K38"/>
    </row>
    <row r="39" spans="2:11" x14ac:dyDescent="0.25">
      <c r="B39" s="4"/>
      <c r="C39" s="1" t="str">
        <f t="shared" si="3"/>
        <v>FC Oss</v>
      </c>
      <c r="D39" s="11"/>
      <c r="E39" s="11">
        <f t="shared" si="4"/>
        <v>40</v>
      </c>
      <c r="F39" s="10" t="str">
        <f t="shared" si="5"/>
        <v/>
      </c>
      <c r="G39" s="12" t="str">
        <f>IF(C39=Voorkeur,D39+E39,"")</f>
        <v/>
      </c>
      <c r="H39"/>
      <c r="I39"/>
      <c r="J39"/>
      <c r="K39"/>
    </row>
    <row r="40" spans="2:11" x14ac:dyDescent="0.25">
      <c r="B40" s="4"/>
      <c r="C40" s="1" t="str">
        <f t="shared" si="3"/>
        <v>FC Volendam</v>
      </c>
      <c r="D40" s="11"/>
      <c r="E40" s="11">
        <f t="shared" si="4"/>
        <v>47</v>
      </c>
      <c r="F40" s="10" t="str">
        <f t="shared" si="5"/>
        <v/>
      </c>
      <c r="G40" s="12" t="str">
        <f>IF(C40=Voorkeur,D40+E40,"")</f>
        <v/>
      </c>
      <c r="H40"/>
      <c r="I40"/>
      <c r="J40"/>
      <c r="K40"/>
    </row>
    <row r="41" spans="2:11" x14ac:dyDescent="0.25">
      <c r="B41" s="4"/>
      <c r="C41" s="1" t="str">
        <f t="shared" si="3"/>
        <v>Fortuna Sittard</v>
      </c>
      <c r="D41" s="11"/>
      <c r="E41" s="11">
        <f t="shared" si="4"/>
        <v>23</v>
      </c>
      <c r="F41" s="10" t="str">
        <f t="shared" si="5"/>
        <v/>
      </c>
      <c r="G41" s="12" t="str">
        <f>IF(C41=Voorkeur,D41+E41,"")</f>
        <v/>
      </c>
      <c r="H41"/>
      <c r="I41"/>
      <c r="J41"/>
      <c r="K41"/>
    </row>
    <row r="42" spans="2:11" x14ac:dyDescent="0.25">
      <c r="B42" s="4"/>
      <c r="C42" s="1" t="str">
        <f t="shared" si="3"/>
        <v>Helmond Sport</v>
      </c>
      <c r="D42" s="11"/>
      <c r="E42" s="11">
        <f t="shared" si="4"/>
        <v>19</v>
      </c>
      <c r="F42" s="10" t="str">
        <f t="shared" si="5"/>
        <v/>
      </c>
      <c r="G42" s="12" t="str">
        <f>IF(C42=Voorkeur,D42+E42,"")</f>
        <v/>
      </c>
      <c r="H42"/>
      <c r="I42"/>
      <c r="J42"/>
      <c r="K42"/>
    </row>
    <row r="43" spans="2:11" x14ac:dyDescent="0.25">
      <c r="B43" s="4"/>
      <c r="C43" s="1" t="str">
        <f t="shared" si="3"/>
        <v>Jong Ajax</v>
      </c>
      <c r="D43" s="11"/>
      <c r="E43" s="11">
        <f t="shared" si="4"/>
        <v>40</v>
      </c>
      <c r="F43" s="10" t="str">
        <f t="shared" si="5"/>
        <v/>
      </c>
      <c r="G43" s="12" t="str">
        <f>IF(C43=Voorkeur,D43+E43,"")</f>
        <v/>
      </c>
      <c r="H43"/>
      <c r="I43"/>
      <c r="J43"/>
      <c r="K43"/>
    </row>
    <row r="44" spans="2:11" x14ac:dyDescent="0.25">
      <c r="B44" s="4"/>
      <c r="C44" s="1" t="str">
        <f t="shared" si="3"/>
        <v>Jong FC Twente</v>
      </c>
      <c r="D44" s="11"/>
      <c r="E44" s="11">
        <f t="shared" si="4"/>
        <v>29</v>
      </c>
      <c r="F44" s="10" t="str">
        <f t="shared" si="5"/>
        <v/>
      </c>
      <c r="G44" s="12" t="str">
        <f>IF(C44=Voorkeur,D44+E44,"")</f>
        <v/>
      </c>
      <c r="H44"/>
      <c r="I44"/>
      <c r="J44"/>
      <c r="K44"/>
    </row>
    <row r="45" spans="2:11" x14ac:dyDescent="0.25">
      <c r="B45" s="4"/>
      <c r="C45" s="1" t="str">
        <f t="shared" si="3"/>
        <v>Jong PSV</v>
      </c>
      <c r="D45" s="11"/>
      <c r="E45" s="11">
        <f t="shared" si="4"/>
        <v>27</v>
      </c>
      <c r="F45" s="10" t="str">
        <f t="shared" si="5"/>
        <v/>
      </c>
      <c r="G45" s="12" t="str">
        <f>IF(C45=Voorkeur,D45+E45,"")</f>
        <v/>
      </c>
      <c r="H45"/>
      <c r="I45"/>
      <c r="J45"/>
      <c r="K45"/>
    </row>
    <row r="46" spans="2:11" x14ac:dyDescent="0.25">
      <c r="B46" s="4"/>
      <c r="C46" s="1" t="str">
        <f t="shared" si="3"/>
        <v>MVV Maastricht</v>
      </c>
      <c r="D46" s="11"/>
      <c r="E46" s="11">
        <f t="shared" si="4"/>
        <v>22</v>
      </c>
      <c r="F46" s="10" t="str">
        <f t="shared" si="5"/>
        <v/>
      </c>
      <c r="G46" s="12" t="str">
        <f>IF(C46=Voorkeur,D46+E46,"")</f>
        <v/>
      </c>
      <c r="H46"/>
      <c r="I46"/>
      <c r="J46"/>
      <c r="K46"/>
    </row>
    <row r="47" spans="2:11" x14ac:dyDescent="0.25">
      <c r="B47" s="4"/>
      <c r="C47" s="1" t="str">
        <f t="shared" si="3"/>
        <v>NEC</v>
      </c>
      <c r="D47" s="11"/>
      <c r="E47" s="11">
        <f t="shared" si="4"/>
        <v>68</v>
      </c>
      <c r="F47" s="10">
        <f t="shared" si="5"/>
        <v>1</v>
      </c>
      <c r="G47" s="12" t="str">
        <f>IF(C47=Voorkeur,D47+E47,"")</f>
        <v/>
      </c>
      <c r="H47"/>
      <c r="I47"/>
      <c r="J47"/>
      <c r="K47"/>
    </row>
    <row r="48" spans="2:11" x14ac:dyDescent="0.25">
      <c r="B48" s="4"/>
      <c r="C48" s="1" t="str">
        <f t="shared" si="3"/>
        <v>RKC Waalwijk</v>
      </c>
      <c r="D48" s="11"/>
      <c r="E48" s="11">
        <f t="shared" si="4"/>
        <v>13</v>
      </c>
      <c r="F48" s="10" t="str">
        <f t="shared" si="5"/>
        <v/>
      </c>
      <c r="G48" s="12" t="str">
        <f>IF(C48=Voorkeur,D48+E48,"")</f>
        <v/>
      </c>
      <c r="H48"/>
      <c r="I48"/>
      <c r="J48"/>
      <c r="K48"/>
    </row>
    <row r="49" spans="2:11" x14ac:dyDescent="0.25">
      <c r="B49" s="4"/>
      <c r="C49" s="1" t="str">
        <f t="shared" si="3"/>
        <v>Roda JC Kerkrade</v>
      </c>
      <c r="D49" s="11"/>
      <c r="E49" s="11">
        <f t="shared" si="4"/>
        <v>54</v>
      </c>
      <c r="F49" s="10">
        <f t="shared" si="5"/>
        <v>2</v>
      </c>
      <c r="G49" s="12">
        <f>IF(C49=Voorkeur,D49+E49,"")</f>
        <v>54</v>
      </c>
      <c r="H49"/>
      <c r="I49"/>
      <c r="J49"/>
      <c r="K49"/>
    </row>
    <row r="50" spans="2:11" x14ac:dyDescent="0.25">
      <c r="B50" s="4"/>
      <c r="C50" s="1" t="str">
        <f t="shared" si="3"/>
        <v>Sparta Rotterdam</v>
      </c>
      <c r="D50" s="11"/>
      <c r="E50" s="11">
        <f t="shared" si="4"/>
        <v>43</v>
      </c>
      <c r="F50" s="10" t="str">
        <f t="shared" si="5"/>
        <v/>
      </c>
      <c r="G50" s="12" t="str">
        <f>IF(C50=Voorkeur,D50+E50,"")</f>
        <v/>
      </c>
      <c r="H50"/>
      <c r="I50"/>
      <c r="J50"/>
      <c r="K50"/>
    </row>
    <row r="51" spans="2:11" x14ac:dyDescent="0.25">
      <c r="B51" s="4"/>
      <c r="C51" s="1" t="str">
        <f t="shared" si="3"/>
        <v>Telstar</v>
      </c>
      <c r="D51" s="11"/>
      <c r="E51" s="11">
        <f t="shared" si="4"/>
        <v>23</v>
      </c>
      <c r="F51" s="10" t="str">
        <f t="shared" si="5"/>
        <v/>
      </c>
      <c r="G51" s="12" t="str">
        <f>IF(C51=Voorkeur,D51+E51,"")</f>
        <v/>
      </c>
      <c r="H51"/>
      <c r="I51"/>
      <c r="J51"/>
      <c r="K51"/>
    </row>
    <row r="52" spans="2:11" ht="15.75" thickBot="1" x14ac:dyDescent="0.3">
      <c r="B52" s="5"/>
      <c r="C52" s="2" t="str">
        <f t="shared" si="3"/>
        <v>VVV-Venlo</v>
      </c>
      <c r="D52" s="17"/>
      <c r="E52" s="17">
        <f t="shared" si="4"/>
        <v>40</v>
      </c>
      <c r="F52" s="16" t="str">
        <f t="shared" si="5"/>
        <v/>
      </c>
      <c r="G52" s="18" t="str">
        <f>IF(C52=Voorkeur,D52+E52,"")</f>
        <v/>
      </c>
      <c r="H52"/>
      <c r="I52"/>
      <c r="J52"/>
      <c r="K52"/>
    </row>
  </sheetData>
  <mergeCells count="3">
    <mergeCell ref="B4:D4"/>
    <mergeCell ref="B9:D9"/>
    <mergeCell ref="D14:E14"/>
  </mergeCells>
  <conditionalFormatting sqref="C15:G52">
    <cfRule type="expression" dxfId="2" priority="4">
      <formula>OR($D15=Ere_1, $E15=Jup_1)</formula>
    </cfRule>
    <cfRule type="expression" dxfId="1" priority="5">
      <formula>OR($D15=Ere_2, $E15=Jup_2)</formula>
    </cfRule>
    <cfRule type="expression" dxfId="0" priority="6">
      <formula>OR($D15=Ere_3, $E15=Jup_3)</formula>
    </cfRule>
  </conditionalFormatting>
  <dataValidations count="1">
    <dataValidation type="list" allowBlank="1" showInputMessage="1" showErrorMessage="1" sqref="J4">
      <formula1>Teams</formula1>
    </dataValidation>
  </dataValidation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2"/>
  <sheetViews>
    <sheetView workbookViewId="0"/>
  </sheetViews>
  <sheetFormatPr defaultRowHeight="15" x14ac:dyDescent="0.25"/>
  <cols>
    <col min="2" max="2" width="13.85546875" style="3" bestFit="1" customWidth="1"/>
    <col min="3" max="3" width="16.5703125" bestFit="1" customWidth="1"/>
    <col min="4" max="4" width="6.140625" style="8" customWidth="1"/>
    <col min="5" max="5" width="6" style="8" customWidth="1"/>
    <col min="6" max="7" width="6.140625" style="8" customWidth="1"/>
    <col min="8" max="8" width="4.42578125" style="9" customWidth="1"/>
    <col min="9" max="9" width="11.5703125" style="9" bestFit="1" customWidth="1"/>
    <col min="10" max="10" width="16.5703125" style="8" bestFit="1" customWidth="1"/>
    <col min="11" max="11" width="7.85546875" style="8" customWidth="1"/>
    <col min="13" max="13" width="13.85546875" bestFit="1" customWidth="1"/>
    <col min="14" max="14" width="6" customWidth="1"/>
    <col min="15" max="15" width="17.42578125" customWidth="1"/>
    <col min="16" max="16" width="6" customWidth="1"/>
    <col min="17" max="17" width="17.42578125" customWidth="1"/>
    <col min="18" max="18" width="5.85546875" customWidth="1"/>
    <col min="19" max="19" width="17.42578125" customWidth="1"/>
  </cols>
  <sheetData>
    <row r="1" spans="2:11" ht="15.75" thickBot="1" x14ac:dyDescent="0.3"/>
    <row r="2" spans="2:11" x14ac:dyDescent="0.25">
      <c r="I2" s="34"/>
      <c r="J2" s="35" t="s">
        <v>97</v>
      </c>
    </row>
    <row r="3" spans="2:11" ht="15.75" thickBot="1" x14ac:dyDescent="0.3">
      <c r="I3" s="32" t="s">
        <v>96</v>
      </c>
      <c r="J3" s="36" t="s">
        <v>98</v>
      </c>
    </row>
    <row r="4" spans="2:11" ht="19.5" thickBot="1" x14ac:dyDescent="0.35">
      <c r="B4" s="60" t="s">
        <v>44</v>
      </c>
      <c r="C4" s="61"/>
      <c r="D4" s="62"/>
      <c r="I4" s="33" t="s">
        <v>95</v>
      </c>
      <c r="J4" s="37" t="s">
        <v>48</v>
      </c>
    </row>
    <row r="5" spans="2:11" x14ac:dyDescent="0.25">
      <c r="B5" s="24" t="s">
        <v>87</v>
      </c>
      <c r="C5" s="19" t="str">
        <f>INDEX(EreTeams,MATCH(D5,ErePnt,FALSE))</f>
        <v>PSV</v>
      </c>
      <c r="D5" s="20">
        <f>LARGE(ErePnt,1)</f>
        <v>64</v>
      </c>
    </row>
    <row r="6" spans="2:11" x14ac:dyDescent="0.25">
      <c r="B6" s="24" t="s">
        <v>88</v>
      </c>
      <c r="C6" s="19" t="str">
        <f>INDEX(EreTeams,MATCH(D6,ErePnt,FALSE))</f>
        <v>Ajax</v>
      </c>
      <c r="D6" s="20">
        <f>LARGE(ErePnt,2)</f>
        <v>50</v>
      </c>
    </row>
    <row r="7" spans="2:11" x14ac:dyDescent="0.25">
      <c r="B7" s="24" t="s">
        <v>89</v>
      </c>
      <c r="C7" s="19" t="str">
        <f>INDEX(EreTeams,MATCH(D7,ErePnt,FALSE))</f>
        <v>AZ</v>
      </c>
      <c r="D7" s="20">
        <f>LARGE(ErePnt,3)</f>
        <v>44</v>
      </c>
    </row>
    <row r="8" spans="2:11" ht="15.75" thickBot="1" x14ac:dyDescent="0.3">
      <c r="B8" s="23"/>
      <c r="C8" s="19"/>
      <c r="D8" s="20"/>
    </row>
    <row r="9" spans="2:11" ht="18.75" x14ac:dyDescent="0.3">
      <c r="B9" s="60" t="s">
        <v>45</v>
      </c>
      <c r="C9" s="61"/>
      <c r="D9" s="62"/>
    </row>
    <row r="10" spans="2:11" x14ac:dyDescent="0.25">
      <c r="B10" s="24" t="s">
        <v>87</v>
      </c>
      <c r="C10" s="19" t="str">
        <f>INDEX(JupTeams,MATCH(D10,JupPnt,FALSE))</f>
        <v>NEC</v>
      </c>
      <c r="D10" s="20">
        <f>LARGE(JupPnt,1)</f>
        <v>68</v>
      </c>
    </row>
    <row r="11" spans="2:11" x14ac:dyDescent="0.25">
      <c r="B11" s="24" t="s">
        <v>88</v>
      </c>
      <c r="C11" s="19" t="str">
        <f>INDEX(JupTeams,MATCH(D11,JupPnt,FALSE))</f>
        <v>Roda JC Kerkrade</v>
      </c>
      <c r="D11" s="20">
        <f>LARGE(JupPnt,2)</f>
        <v>54</v>
      </c>
    </row>
    <row r="12" spans="2:11" ht="15.75" thickBot="1" x14ac:dyDescent="0.3">
      <c r="B12" s="25" t="s">
        <v>89</v>
      </c>
      <c r="C12" s="21" t="str">
        <f>INDEX(JupTeams,MATCH(D12,JupPnt,FALSE))</f>
        <v>FC Eindhoven</v>
      </c>
      <c r="D12" s="22">
        <f>LARGE(JupPnt,3)</f>
        <v>53</v>
      </c>
    </row>
    <row r="13" spans="2:11" ht="15.75" thickBot="1" x14ac:dyDescent="0.3"/>
    <row r="14" spans="2:11" x14ac:dyDescent="0.25">
      <c r="B14" s="27" t="s">
        <v>86</v>
      </c>
      <c r="C14" s="28" t="s">
        <v>0</v>
      </c>
      <c r="D14" s="64" t="s">
        <v>5</v>
      </c>
      <c r="E14" s="65"/>
      <c r="F14" s="29" t="s">
        <v>90</v>
      </c>
      <c r="G14" s="31" t="s">
        <v>91</v>
      </c>
      <c r="H14"/>
      <c r="I14"/>
      <c r="J14"/>
      <c r="K14"/>
    </row>
    <row r="15" spans="2:11" x14ac:dyDescent="0.25">
      <c r="B15" s="4" t="s">
        <v>44</v>
      </c>
      <c r="C15" s="1" t="str">
        <f t="shared" ref="C15:C32" si="0">EreTeams</f>
        <v>ADO Den Haag</v>
      </c>
      <c r="D15" s="11">
        <f t="shared" ref="D15:D32" si="1">ErePnt</f>
        <v>27</v>
      </c>
      <c r="E15" s="26"/>
      <c r="F15" s="10" t="str">
        <f t="shared" ref="F15:F32" si="2">IF(D15=Ere_1,1,IF(D15=Ere_2,2,IF(D15=Ere_3,3,"")))</f>
        <v/>
      </c>
      <c r="G15" s="12" t="str">
        <f t="shared" ref="G15:G52" si="3">IF(Voorkeur=C15,D15+E15,"")</f>
        <v/>
      </c>
      <c r="H15"/>
      <c r="I15"/>
      <c r="J15"/>
      <c r="K15"/>
    </row>
    <row r="16" spans="2:11" x14ac:dyDescent="0.25">
      <c r="B16" s="4"/>
      <c r="C16" s="1" t="str">
        <f t="shared" si="0"/>
        <v>Ajax</v>
      </c>
      <c r="D16" s="11">
        <f t="shared" si="1"/>
        <v>50</v>
      </c>
      <c r="E16" s="11"/>
      <c r="F16" s="10">
        <f t="shared" si="2"/>
        <v>2</v>
      </c>
      <c r="G16" s="12" t="str">
        <f t="shared" si="3"/>
        <v/>
      </c>
      <c r="H16"/>
      <c r="I16"/>
      <c r="J16"/>
      <c r="K16"/>
    </row>
    <row r="17" spans="2:11" x14ac:dyDescent="0.25">
      <c r="B17" s="4"/>
      <c r="C17" s="1" t="str">
        <f t="shared" si="0"/>
        <v>AZ</v>
      </c>
      <c r="D17" s="11">
        <f t="shared" si="1"/>
        <v>44</v>
      </c>
      <c r="E17" s="11"/>
      <c r="F17" s="10">
        <f t="shared" si="2"/>
        <v>3</v>
      </c>
      <c r="G17" s="12" t="str">
        <f t="shared" si="3"/>
        <v/>
      </c>
      <c r="H17"/>
      <c r="I17"/>
      <c r="J17"/>
      <c r="K17"/>
    </row>
    <row r="18" spans="2:11" x14ac:dyDescent="0.25">
      <c r="B18" s="4"/>
      <c r="C18" s="1" t="str">
        <f t="shared" si="0"/>
        <v>Excelsior</v>
      </c>
      <c r="D18" s="11">
        <f t="shared" si="1"/>
        <v>26</v>
      </c>
      <c r="E18" s="11"/>
      <c r="F18" s="10" t="str">
        <f t="shared" si="2"/>
        <v/>
      </c>
      <c r="G18" s="12" t="str">
        <f t="shared" si="3"/>
        <v/>
      </c>
      <c r="H18"/>
      <c r="I18"/>
      <c r="J18"/>
      <c r="K18"/>
    </row>
    <row r="19" spans="2:11" x14ac:dyDescent="0.25">
      <c r="B19" s="4"/>
      <c r="C19" s="1" t="str">
        <f t="shared" si="0"/>
        <v>FC Dordrecht</v>
      </c>
      <c r="D19" s="11">
        <f t="shared" si="1"/>
        <v>12</v>
      </c>
      <c r="E19" s="11"/>
      <c r="F19" s="10" t="str">
        <f t="shared" si="2"/>
        <v/>
      </c>
      <c r="G19" s="12" t="str">
        <f t="shared" si="3"/>
        <v/>
      </c>
      <c r="H19"/>
      <c r="I19"/>
      <c r="J19"/>
      <c r="K19"/>
    </row>
    <row r="20" spans="2:11" x14ac:dyDescent="0.25">
      <c r="B20" s="4"/>
      <c r="C20" s="1" t="str">
        <f t="shared" si="0"/>
        <v>FC Groningen</v>
      </c>
      <c r="D20" s="11">
        <f t="shared" si="1"/>
        <v>30</v>
      </c>
      <c r="E20" s="11"/>
      <c r="F20" s="10" t="str">
        <f t="shared" si="2"/>
        <v/>
      </c>
      <c r="G20" s="12" t="str">
        <f t="shared" si="3"/>
        <v/>
      </c>
      <c r="H20"/>
      <c r="I20"/>
      <c r="J20"/>
      <c r="K20"/>
    </row>
    <row r="21" spans="2:11" x14ac:dyDescent="0.25">
      <c r="B21" s="4"/>
      <c r="C21" s="1" t="str">
        <f t="shared" si="0"/>
        <v>FC Twente</v>
      </c>
      <c r="D21" s="11">
        <f t="shared" si="1"/>
        <v>34</v>
      </c>
      <c r="E21" s="11"/>
      <c r="F21" s="10" t="str">
        <f t="shared" si="2"/>
        <v/>
      </c>
      <c r="G21" s="12" t="str">
        <f t="shared" si="3"/>
        <v/>
      </c>
      <c r="H21"/>
      <c r="I21"/>
      <c r="J21"/>
      <c r="K21"/>
    </row>
    <row r="22" spans="2:11" x14ac:dyDescent="0.25">
      <c r="B22" s="4"/>
      <c r="C22" s="1" t="str">
        <f t="shared" si="0"/>
        <v>FC Utrecht</v>
      </c>
      <c r="D22" s="11">
        <f t="shared" si="1"/>
        <v>28</v>
      </c>
      <c r="E22" s="11"/>
      <c r="F22" s="10" t="str">
        <f t="shared" si="2"/>
        <v/>
      </c>
      <c r="G22" s="12" t="str">
        <f t="shared" si="3"/>
        <v/>
      </c>
      <c r="H22"/>
      <c r="I22"/>
      <c r="J22"/>
      <c r="K22"/>
    </row>
    <row r="23" spans="2:11" x14ac:dyDescent="0.25">
      <c r="B23" s="4"/>
      <c r="C23" s="1" t="str">
        <f t="shared" si="0"/>
        <v>Feyenoord</v>
      </c>
      <c r="D23" s="11">
        <f t="shared" si="1"/>
        <v>44</v>
      </c>
      <c r="E23" s="11"/>
      <c r="F23" s="10">
        <f t="shared" si="2"/>
        <v>3</v>
      </c>
      <c r="G23" s="12" t="str">
        <f t="shared" si="3"/>
        <v/>
      </c>
      <c r="H23"/>
      <c r="I23"/>
      <c r="J23"/>
      <c r="K23"/>
    </row>
    <row r="24" spans="2:11" x14ac:dyDescent="0.25">
      <c r="B24" s="4"/>
      <c r="C24" s="1" t="str">
        <f t="shared" si="0"/>
        <v>Go Ahead Eagles</v>
      </c>
      <c r="D24" s="11">
        <f t="shared" si="1"/>
        <v>23</v>
      </c>
      <c r="E24" s="11"/>
      <c r="F24" s="10" t="str">
        <f t="shared" si="2"/>
        <v/>
      </c>
      <c r="G24" s="12" t="str">
        <f t="shared" si="3"/>
        <v/>
      </c>
      <c r="H24"/>
      <c r="I24"/>
      <c r="J24"/>
      <c r="K24"/>
    </row>
    <row r="25" spans="2:11" x14ac:dyDescent="0.25">
      <c r="B25" s="4"/>
      <c r="C25" s="1" t="str">
        <f t="shared" si="0"/>
        <v>Heracles Almelo</v>
      </c>
      <c r="D25" s="11">
        <f t="shared" si="1"/>
        <v>21</v>
      </c>
      <c r="E25" s="11"/>
      <c r="F25" s="10" t="str">
        <f t="shared" si="2"/>
        <v/>
      </c>
      <c r="G25" s="12" t="str">
        <f t="shared" si="3"/>
        <v/>
      </c>
      <c r="H25"/>
      <c r="I25"/>
      <c r="J25"/>
      <c r="K25"/>
    </row>
    <row r="26" spans="2:11" x14ac:dyDescent="0.25">
      <c r="B26" s="4"/>
      <c r="C26" s="1" t="str">
        <f t="shared" si="0"/>
        <v>NAC Breda</v>
      </c>
      <c r="D26" s="11">
        <f t="shared" si="1"/>
        <v>18</v>
      </c>
      <c r="E26" s="11"/>
      <c r="F26" s="10" t="str">
        <f t="shared" si="2"/>
        <v/>
      </c>
      <c r="G26" s="12" t="str">
        <f t="shared" si="3"/>
        <v/>
      </c>
      <c r="H26"/>
      <c r="I26"/>
      <c r="J26"/>
      <c r="K26"/>
    </row>
    <row r="27" spans="2:11" x14ac:dyDescent="0.25">
      <c r="B27" s="4"/>
      <c r="C27" s="1" t="str">
        <f t="shared" si="0"/>
        <v>PEC Zwolle</v>
      </c>
      <c r="D27" s="11">
        <f t="shared" si="1"/>
        <v>39</v>
      </c>
      <c r="E27" s="11"/>
      <c r="F27" s="10" t="str">
        <f t="shared" si="2"/>
        <v/>
      </c>
      <c r="G27" s="12" t="str">
        <f t="shared" si="3"/>
        <v/>
      </c>
      <c r="H27"/>
      <c r="I27"/>
      <c r="J27"/>
      <c r="K27"/>
    </row>
    <row r="28" spans="2:11" x14ac:dyDescent="0.25">
      <c r="B28" s="4"/>
      <c r="C28" s="1" t="str">
        <f t="shared" si="0"/>
        <v>PSV</v>
      </c>
      <c r="D28" s="11">
        <f t="shared" si="1"/>
        <v>64</v>
      </c>
      <c r="E28" s="11"/>
      <c r="F28" s="10">
        <f t="shared" si="2"/>
        <v>1</v>
      </c>
      <c r="G28" s="12" t="str">
        <f t="shared" si="3"/>
        <v/>
      </c>
      <c r="H28"/>
      <c r="I28"/>
      <c r="J28"/>
      <c r="K28"/>
    </row>
    <row r="29" spans="2:11" x14ac:dyDescent="0.25">
      <c r="B29" s="4"/>
      <c r="C29" s="1" t="str">
        <f t="shared" si="0"/>
        <v>SC Cambuur</v>
      </c>
      <c r="D29" s="11">
        <f t="shared" si="1"/>
        <v>30</v>
      </c>
      <c r="E29" s="11"/>
      <c r="F29" s="10" t="str">
        <f t="shared" si="2"/>
        <v/>
      </c>
      <c r="G29" s="12" t="str">
        <f t="shared" si="3"/>
        <v/>
      </c>
      <c r="H29"/>
      <c r="I29"/>
      <c r="J29"/>
      <c r="K29"/>
    </row>
    <row r="30" spans="2:11" x14ac:dyDescent="0.25">
      <c r="B30" s="4"/>
      <c r="C30" s="1" t="str">
        <f t="shared" si="0"/>
        <v>SC Heerenveen</v>
      </c>
      <c r="D30" s="11">
        <f t="shared" si="1"/>
        <v>38</v>
      </c>
      <c r="E30" s="11"/>
      <c r="F30" s="10" t="str">
        <f t="shared" si="2"/>
        <v/>
      </c>
      <c r="G30" s="12" t="str">
        <f t="shared" si="3"/>
        <v/>
      </c>
      <c r="H30"/>
      <c r="I30"/>
      <c r="J30"/>
      <c r="K30"/>
    </row>
    <row r="31" spans="2:11" x14ac:dyDescent="0.25">
      <c r="B31" s="4"/>
      <c r="C31" s="1" t="str">
        <f t="shared" si="0"/>
        <v>Vitesse</v>
      </c>
      <c r="D31" s="11">
        <f t="shared" si="1"/>
        <v>37</v>
      </c>
      <c r="E31" s="11"/>
      <c r="F31" s="10" t="str">
        <f t="shared" si="2"/>
        <v/>
      </c>
      <c r="G31" s="12" t="str">
        <f t="shared" si="3"/>
        <v/>
      </c>
      <c r="H31"/>
      <c r="I31"/>
      <c r="J31"/>
      <c r="K31"/>
    </row>
    <row r="32" spans="2:11" x14ac:dyDescent="0.25">
      <c r="B32" s="6"/>
      <c r="C32" s="7" t="str">
        <f t="shared" si="0"/>
        <v>Willem II</v>
      </c>
      <c r="D32" s="14">
        <f t="shared" si="1"/>
        <v>31</v>
      </c>
      <c r="E32" s="14"/>
      <c r="F32" s="13" t="str">
        <f t="shared" si="2"/>
        <v/>
      </c>
      <c r="G32" s="15" t="str">
        <f t="shared" si="3"/>
        <v/>
      </c>
      <c r="H32"/>
      <c r="I32"/>
      <c r="J32"/>
      <c r="K32"/>
    </row>
    <row r="33" spans="2:11" x14ac:dyDescent="0.25">
      <c r="B33" s="4" t="s">
        <v>45</v>
      </c>
      <c r="C33" s="1" t="str">
        <f t="shared" ref="C33:C52" si="4">JupTeams</f>
        <v>Achilles '29</v>
      </c>
      <c r="D33" s="11"/>
      <c r="E33" s="11">
        <f t="shared" ref="E33:E52" si="5">JupPnt</f>
        <v>24</v>
      </c>
      <c r="F33" s="10" t="str">
        <f t="shared" ref="F33:F52" si="6">IF(E33=Jup_1,1,IF(E33=Jup_2,2,IF(E33=Jup_3,3,"")))</f>
        <v/>
      </c>
      <c r="G33" s="12" t="str">
        <f t="shared" si="3"/>
        <v/>
      </c>
      <c r="H33"/>
      <c r="I33"/>
      <c r="J33"/>
      <c r="K33"/>
    </row>
    <row r="34" spans="2:11" x14ac:dyDescent="0.25">
      <c r="B34" s="4"/>
      <c r="C34" s="1" t="str">
        <f t="shared" si="4"/>
        <v>Almere City FC</v>
      </c>
      <c r="D34" s="11"/>
      <c r="E34" s="11">
        <f t="shared" si="5"/>
        <v>40</v>
      </c>
      <c r="F34" s="10" t="str">
        <f t="shared" si="6"/>
        <v/>
      </c>
      <c r="G34" s="12" t="str">
        <f t="shared" si="3"/>
        <v/>
      </c>
      <c r="H34"/>
      <c r="I34"/>
      <c r="J34"/>
      <c r="K34"/>
    </row>
    <row r="35" spans="2:11" x14ac:dyDescent="0.25">
      <c r="B35" s="4"/>
      <c r="C35" s="1" t="str">
        <f t="shared" si="4"/>
        <v>De Graafschap</v>
      </c>
      <c r="D35" s="11"/>
      <c r="E35" s="11">
        <f t="shared" si="5"/>
        <v>40</v>
      </c>
      <c r="F35" s="10" t="str">
        <f t="shared" si="6"/>
        <v/>
      </c>
      <c r="G35" s="12" t="str">
        <f t="shared" si="3"/>
        <v/>
      </c>
      <c r="H35"/>
      <c r="I35"/>
      <c r="J35"/>
      <c r="K35"/>
    </row>
    <row r="36" spans="2:11" x14ac:dyDescent="0.25">
      <c r="B36" s="4"/>
      <c r="C36" s="1" t="str">
        <f t="shared" si="4"/>
        <v>FC Den Bosch</v>
      </c>
      <c r="D36" s="11"/>
      <c r="E36" s="11">
        <f t="shared" si="5"/>
        <v>33</v>
      </c>
      <c r="F36" s="10" t="str">
        <f t="shared" si="6"/>
        <v/>
      </c>
      <c r="G36" s="12" t="str">
        <f t="shared" si="3"/>
        <v/>
      </c>
      <c r="H36"/>
      <c r="I36"/>
      <c r="J36"/>
      <c r="K36"/>
    </row>
    <row r="37" spans="2:11" x14ac:dyDescent="0.25">
      <c r="B37" s="4"/>
      <c r="C37" s="1" t="str">
        <f t="shared" si="4"/>
        <v>FC Eindhoven</v>
      </c>
      <c r="D37" s="11"/>
      <c r="E37" s="11">
        <f t="shared" si="5"/>
        <v>53</v>
      </c>
      <c r="F37" s="10">
        <f t="shared" si="6"/>
        <v>3</v>
      </c>
      <c r="G37" s="12" t="str">
        <f t="shared" si="3"/>
        <v/>
      </c>
      <c r="H37"/>
      <c r="I37"/>
      <c r="J37"/>
      <c r="K37"/>
    </row>
    <row r="38" spans="2:11" x14ac:dyDescent="0.25">
      <c r="B38" s="4"/>
      <c r="C38" s="1" t="str">
        <f t="shared" si="4"/>
        <v>FC Emmen</v>
      </c>
      <c r="D38" s="11"/>
      <c r="E38" s="11">
        <f t="shared" si="5"/>
        <v>46</v>
      </c>
      <c r="F38" s="10" t="str">
        <f t="shared" si="6"/>
        <v/>
      </c>
      <c r="G38" s="12" t="str">
        <f t="shared" si="3"/>
        <v/>
      </c>
      <c r="H38"/>
      <c r="I38"/>
      <c r="J38"/>
      <c r="K38"/>
    </row>
    <row r="39" spans="2:11" x14ac:dyDescent="0.25">
      <c r="B39" s="4"/>
      <c r="C39" s="1" t="str">
        <f t="shared" si="4"/>
        <v>FC Oss</v>
      </c>
      <c r="D39" s="11"/>
      <c r="E39" s="11">
        <f t="shared" si="5"/>
        <v>40</v>
      </c>
      <c r="F39" s="10" t="str">
        <f t="shared" si="6"/>
        <v/>
      </c>
      <c r="G39" s="12" t="str">
        <f t="shared" si="3"/>
        <v/>
      </c>
      <c r="H39"/>
      <c r="I39"/>
      <c r="J39"/>
      <c r="K39"/>
    </row>
    <row r="40" spans="2:11" x14ac:dyDescent="0.25">
      <c r="B40" s="4"/>
      <c r="C40" s="1" t="str">
        <f t="shared" si="4"/>
        <v>FC Volendam</v>
      </c>
      <c r="D40" s="11"/>
      <c r="E40" s="11">
        <f t="shared" si="5"/>
        <v>47</v>
      </c>
      <c r="F40" s="10" t="str">
        <f t="shared" si="6"/>
        <v/>
      </c>
      <c r="G40" s="12" t="str">
        <f t="shared" si="3"/>
        <v/>
      </c>
      <c r="H40"/>
      <c r="I40"/>
      <c r="J40"/>
      <c r="K40"/>
    </row>
    <row r="41" spans="2:11" x14ac:dyDescent="0.25">
      <c r="B41" s="4"/>
      <c r="C41" s="1" t="str">
        <f t="shared" si="4"/>
        <v>Fortuna Sittard</v>
      </c>
      <c r="D41" s="11"/>
      <c r="E41" s="11">
        <f t="shared" si="5"/>
        <v>23</v>
      </c>
      <c r="F41" s="10" t="str">
        <f t="shared" si="6"/>
        <v/>
      </c>
      <c r="G41" s="12" t="str">
        <f t="shared" si="3"/>
        <v/>
      </c>
      <c r="H41"/>
      <c r="I41"/>
      <c r="J41"/>
      <c r="K41"/>
    </row>
    <row r="42" spans="2:11" x14ac:dyDescent="0.25">
      <c r="B42" s="4"/>
      <c r="C42" s="1" t="str">
        <f t="shared" si="4"/>
        <v>Helmond Sport</v>
      </c>
      <c r="D42" s="11"/>
      <c r="E42" s="11">
        <f t="shared" si="5"/>
        <v>19</v>
      </c>
      <c r="F42" s="10" t="str">
        <f t="shared" si="6"/>
        <v/>
      </c>
      <c r="G42" s="12" t="str">
        <f t="shared" si="3"/>
        <v/>
      </c>
      <c r="H42"/>
      <c r="I42"/>
      <c r="J42"/>
      <c r="K42"/>
    </row>
    <row r="43" spans="2:11" x14ac:dyDescent="0.25">
      <c r="B43" s="4"/>
      <c r="C43" s="1" t="str">
        <f t="shared" si="4"/>
        <v>Jong Ajax</v>
      </c>
      <c r="D43" s="11"/>
      <c r="E43" s="11">
        <f t="shared" si="5"/>
        <v>40</v>
      </c>
      <c r="F43" s="10" t="str">
        <f t="shared" si="6"/>
        <v/>
      </c>
      <c r="G43" s="12" t="str">
        <f t="shared" si="3"/>
        <v/>
      </c>
      <c r="H43"/>
      <c r="I43"/>
      <c r="J43"/>
      <c r="K43"/>
    </row>
    <row r="44" spans="2:11" x14ac:dyDescent="0.25">
      <c r="B44" s="4"/>
      <c r="C44" s="1" t="str">
        <f t="shared" si="4"/>
        <v>Jong FC Twente</v>
      </c>
      <c r="D44" s="11"/>
      <c r="E44" s="11">
        <f t="shared" si="5"/>
        <v>29</v>
      </c>
      <c r="F44" s="10" t="str">
        <f t="shared" si="6"/>
        <v/>
      </c>
      <c r="G44" s="12" t="str">
        <f t="shared" si="3"/>
        <v/>
      </c>
      <c r="H44"/>
      <c r="I44"/>
      <c r="J44"/>
      <c r="K44"/>
    </row>
    <row r="45" spans="2:11" x14ac:dyDescent="0.25">
      <c r="B45" s="4"/>
      <c r="C45" s="1" t="str">
        <f t="shared" si="4"/>
        <v>Jong PSV</v>
      </c>
      <c r="D45" s="11"/>
      <c r="E45" s="11">
        <f t="shared" si="5"/>
        <v>27</v>
      </c>
      <c r="F45" s="10" t="str">
        <f t="shared" si="6"/>
        <v/>
      </c>
      <c r="G45" s="12" t="str">
        <f t="shared" si="3"/>
        <v/>
      </c>
      <c r="H45"/>
      <c r="I45"/>
      <c r="J45"/>
      <c r="K45"/>
    </row>
    <row r="46" spans="2:11" x14ac:dyDescent="0.25">
      <c r="B46" s="4"/>
      <c r="C46" s="1" t="str">
        <f t="shared" si="4"/>
        <v>MVV Maastricht</v>
      </c>
      <c r="D46" s="11"/>
      <c r="E46" s="11">
        <f t="shared" si="5"/>
        <v>22</v>
      </c>
      <c r="F46" s="10" t="str">
        <f t="shared" si="6"/>
        <v/>
      </c>
      <c r="G46" s="12" t="str">
        <f t="shared" si="3"/>
        <v/>
      </c>
      <c r="H46"/>
      <c r="I46"/>
      <c r="J46"/>
      <c r="K46"/>
    </row>
    <row r="47" spans="2:11" x14ac:dyDescent="0.25">
      <c r="B47" s="4"/>
      <c r="C47" s="1" t="str">
        <f t="shared" si="4"/>
        <v>NEC</v>
      </c>
      <c r="D47" s="11"/>
      <c r="E47" s="11">
        <f t="shared" si="5"/>
        <v>68</v>
      </c>
      <c r="F47" s="10">
        <f t="shared" si="6"/>
        <v>1</v>
      </c>
      <c r="G47" s="12" t="str">
        <f t="shared" si="3"/>
        <v/>
      </c>
      <c r="H47"/>
      <c r="I47"/>
      <c r="J47"/>
      <c r="K47"/>
    </row>
    <row r="48" spans="2:11" x14ac:dyDescent="0.25">
      <c r="B48" s="4"/>
      <c r="C48" s="1" t="str">
        <f t="shared" si="4"/>
        <v>RKC Waalwijk</v>
      </c>
      <c r="D48" s="11"/>
      <c r="E48" s="11">
        <f t="shared" si="5"/>
        <v>13</v>
      </c>
      <c r="F48" s="10" t="str">
        <f t="shared" si="6"/>
        <v/>
      </c>
      <c r="G48" s="12" t="str">
        <f t="shared" si="3"/>
        <v/>
      </c>
      <c r="H48"/>
      <c r="I48"/>
      <c r="J48"/>
      <c r="K48"/>
    </row>
    <row r="49" spans="2:11" x14ac:dyDescent="0.25">
      <c r="B49" s="4"/>
      <c r="C49" s="1" t="str">
        <f t="shared" si="4"/>
        <v>Roda JC Kerkrade</v>
      </c>
      <c r="D49" s="11"/>
      <c r="E49" s="11">
        <f t="shared" si="5"/>
        <v>54</v>
      </c>
      <c r="F49" s="10">
        <f t="shared" si="6"/>
        <v>2</v>
      </c>
      <c r="G49" s="12">
        <f t="shared" si="3"/>
        <v>54</v>
      </c>
      <c r="H49"/>
      <c r="I49"/>
      <c r="J49"/>
      <c r="K49"/>
    </row>
    <row r="50" spans="2:11" x14ac:dyDescent="0.25">
      <c r="B50" s="4"/>
      <c r="C50" s="1" t="str">
        <f t="shared" si="4"/>
        <v>Sparta Rotterdam</v>
      </c>
      <c r="D50" s="11"/>
      <c r="E50" s="11">
        <f t="shared" si="5"/>
        <v>43</v>
      </c>
      <c r="F50" s="10" t="str">
        <f t="shared" si="6"/>
        <v/>
      </c>
      <c r="G50" s="12" t="str">
        <f t="shared" si="3"/>
        <v/>
      </c>
      <c r="H50"/>
      <c r="I50"/>
      <c r="J50"/>
      <c r="K50"/>
    </row>
    <row r="51" spans="2:11" x14ac:dyDescent="0.25">
      <c r="B51" s="4"/>
      <c r="C51" s="1" t="str">
        <f t="shared" si="4"/>
        <v>Telstar</v>
      </c>
      <c r="D51" s="11"/>
      <c r="E51" s="11">
        <f t="shared" si="5"/>
        <v>23</v>
      </c>
      <c r="F51" s="10" t="str">
        <f t="shared" si="6"/>
        <v/>
      </c>
      <c r="G51" s="12" t="str">
        <f t="shared" si="3"/>
        <v/>
      </c>
      <c r="H51"/>
      <c r="I51"/>
      <c r="J51"/>
      <c r="K51"/>
    </row>
    <row r="52" spans="2:11" ht="15.75" thickBot="1" x14ac:dyDescent="0.3">
      <c r="B52" s="5"/>
      <c r="C52" s="2" t="str">
        <f t="shared" si="4"/>
        <v>VVV-Venlo</v>
      </c>
      <c r="D52" s="17"/>
      <c r="E52" s="17">
        <f t="shared" si="5"/>
        <v>40</v>
      </c>
      <c r="F52" s="16" t="str">
        <f t="shared" si="6"/>
        <v/>
      </c>
      <c r="G52" s="18" t="str">
        <f t="shared" si="3"/>
        <v/>
      </c>
      <c r="H52"/>
      <c r="I52"/>
      <c r="J52"/>
      <c r="K52"/>
    </row>
  </sheetData>
  <mergeCells count="3">
    <mergeCell ref="B4:D4"/>
    <mergeCell ref="B9:D9"/>
    <mergeCell ref="D14:E14"/>
  </mergeCells>
  <conditionalFormatting sqref="C15:G52">
    <cfRule type="expression" dxfId="5" priority="1">
      <formula>OR($D15=Ere_1, $E15=Jup_1)</formula>
    </cfRule>
    <cfRule type="expression" dxfId="4" priority="2">
      <formula>OR($D15=Ere_2, $E15=Jup_2)</formula>
    </cfRule>
    <cfRule type="expression" dxfId="3" priority="3">
      <formula>OR($D15=Ere_3, $E15=Jup_3)</formula>
    </cfRule>
  </conditionalFormatting>
  <dataValidations count="2">
    <dataValidation type="list" allowBlank="1" showInputMessage="1" showErrorMessage="1" sqref="J4">
      <formula1>INDIRECT(Comp)</formula1>
    </dataValidation>
    <dataValidation type="list" showInputMessage="1" showErrorMessage="1" sqref="J3">
      <formula1>"EreTeams,JupTeams"</formula1>
    </dataValidation>
  </dataValidation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14</vt:i4>
      </vt:variant>
    </vt:vector>
  </HeadingPairs>
  <TitlesOfParts>
    <vt:vector size="18" baseType="lpstr">
      <vt:lpstr>Voorblad</vt:lpstr>
      <vt:lpstr>CompOvz1</vt:lpstr>
      <vt:lpstr>CompOvz2</vt:lpstr>
      <vt:lpstr>CompOvz3</vt:lpstr>
      <vt:lpstr>Comp</vt:lpstr>
      <vt:lpstr>Ere_1</vt:lpstr>
      <vt:lpstr>Ere_2</vt:lpstr>
      <vt:lpstr>Ere_3</vt:lpstr>
      <vt:lpstr>ErePnt</vt:lpstr>
      <vt:lpstr>EreTeams</vt:lpstr>
      <vt:lpstr>Jup_1</vt:lpstr>
      <vt:lpstr>Jup_2</vt:lpstr>
      <vt:lpstr>Jup_3</vt:lpstr>
      <vt:lpstr>JupPnt</vt:lpstr>
      <vt:lpstr>JupTeams</vt:lpstr>
      <vt:lpstr>Teams</vt:lpstr>
      <vt:lpstr>CompOvz3!Voorkeur</vt:lpstr>
      <vt:lpstr>Voorkeur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 Verbruggen</dc:creator>
  <cp:lastModifiedBy>Gijs Verbruggen</cp:lastModifiedBy>
  <dcterms:created xsi:type="dcterms:W3CDTF">2015-02-27T12:37:42Z</dcterms:created>
  <dcterms:modified xsi:type="dcterms:W3CDTF">2015-02-27T16:47:58Z</dcterms:modified>
</cp:coreProperties>
</file>