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240" yWindow="100" windowWidth="27300" windowHeight="16820"/>
  </bookViews>
  <sheets>
    <sheet name="Voorblad" sheetId="6" r:id="rId1"/>
    <sheet name="Cat1" sheetId="1" r:id="rId2"/>
    <sheet name="Cat2" sheetId="3" r:id="rId3"/>
    <sheet name="Cat3" sheetId="4" r:id="rId4"/>
    <sheet name="Cat4" sheetId="5" r:id="rId5"/>
  </sheets>
  <calcPr calcId="140001" concurrentCalc="0"/>
  <pivotCaches>
    <pivotCache cacheId="25" r:id="rId6"/>
    <pivotCache cacheId="26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5" l="1"/>
  <c r="K23" i="5"/>
  <c r="C1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H13" i="5"/>
  <c r="K21" i="5"/>
  <c r="J21" i="5"/>
  <c r="K20" i="5"/>
  <c r="J20" i="5"/>
  <c r="G9" i="4"/>
  <c r="G10" i="4"/>
  <c r="H9" i="4"/>
  <c r="H10" i="4"/>
  <c r="G8" i="4"/>
  <c r="H8" i="4"/>
  <c r="G7" i="4"/>
  <c r="H7" i="4"/>
  <c r="G6" i="4"/>
  <c r="H6" i="4"/>
  <c r="G5" i="4"/>
  <c r="H5" i="4"/>
  <c r="G4" i="4"/>
  <c r="H4" i="4"/>
  <c r="G4" i="3"/>
  <c r="G5" i="3"/>
  <c r="G6" i="3"/>
  <c r="G7" i="3"/>
  <c r="G8" i="3"/>
</calcChain>
</file>

<file path=xl/sharedStrings.xml><?xml version="1.0" encoding="utf-8"?>
<sst xmlns="http://schemas.openxmlformats.org/spreadsheetml/2006/main" count="73" uniqueCount="28">
  <si>
    <t>Jaar</t>
  </si>
  <si>
    <t>Omschr</t>
  </si>
  <si>
    <t>Saint Claire 37 wanks accross Northern Spain</t>
  </si>
  <si>
    <t>Hoogte</t>
  </si>
  <si>
    <t>Breedte</t>
  </si>
  <si>
    <t>Lengte</t>
  </si>
  <si>
    <t>Punters in the Snow</t>
  </si>
  <si>
    <t>Barbaric Splendour</t>
  </si>
  <si>
    <t>We Are What We Buy</t>
  </si>
  <si>
    <t>Golden Ghosts</t>
  </si>
  <si>
    <t>Vazen Grayson Perry</t>
  </si>
  <si>
    <r>
      <t>Inhoud (cm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</si>
  <si>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Inhoud (l)</t>
  </si>
  <si>
    <t>Over the Rainbow</t>
  </si>
  <si>
    <t>Troubled</t>
  </si>
  <si>
    <t>I Want to be an Artist</t>
  </si>
  <si>
    <t>Driven Man</t>
  </si>
  <si>
    <t>Rijlabels</t>
  </si>
  <si>
    <t>Eindtotaal</t>
  </si>
  <si>
    <t>Aantal van Omschr</t>
  </si>
  <si>
    <t>Som van Hoogte</t>
  </si>
  <si>
    <t>(in cm)</t>
  </si>
  <si>
    <t>Totaal</t>
  </si>
  <si>
    <t>Totale hoogte</t>
  </si>
  <si>
    <t>Inhoud (cm3)</t>
  </si>
  <si>
    <t>© 2016, G-Info/G. Verbruggen</t>
  </si>
  <si>
    <t>www.ginfo.nl</t>
  </si>
  <si>
    <t>Voorbeeld materiaal -  Kunst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</si>
</sst>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6" xfId="0" applyFont="1" applyBorder="1" applyAlignment="1">
      <alignment horizontal="centerContinuous"/>
    </xf>
    <xf numFmtId="164" fontId="3" fillId="0" borderId="0" xfId="1" applyNumberFormat="1" applyFont="1"/>
    <xf numFmtId="165" fontId="3" fillId="0" borderId="0" xfId="1" applyNumberFormat="1" applyFont="1"/>
    <xf numFmtId="0" fontId="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/>
    <xf numFmtId="165" fontId="3" fillId="0" borderId="0" xfId="1" applyNumberFormat="1" applyFont="1" applyBorder="1"/>
    <xf numFmtId="164" fontId="3" fillId="0" borderId="0" xfId="1" applyNumberFormat="1" applyFont="1" applyBorder="1"/>
    <xf numFmtId="0" fontId="0" fillId="0" borderId="0" xfId="0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3" xfId="0" applyBorder="1"/>
    <xf numFmtId="0" fontId="2" fillId="0" borderId="3" xfId="0" applyFont="1" applyBorder="1"/>
    <xf numFmtId="0" fontId="2" fillId="0" borderId="12" xfId="0" applyFont="1" applyBorder="1"/>
    <xf numFmtId="0" fontId="2" fillId="0" borderId="1" xfId="0" applyFont="1" applyBorder="1"/>
    <xf numFmtId="0" fontId="0" fillId="0" borderId="14" xfId="0" applyBorder="1"/>
    <xf numFmtId="0" fontId="7" fillId="0" borderId="6" xfId="0" applyFont="1" applyBorder="1" applyAlignment="1">
      <alignment horizontal="right"/>
    </xf>
    <xf numFmtId="0" fontId="3" fillId="0" borderId="0" xfId="0" applyNumberFormat="1" applyFont="1"/>
    <xf numFmtId="164" fontId="3" fillId="0" borderId="0" xfId="0" applyNumberFormat="1" applyFont="1"/>
    <xf numFmtId="0" fontId="8" fillId="2" borderId="0" xfId="2" applyFill="1"/>
    <xf numFmtId="0" fontId="8" fillId="2" borderId="0" xfId="2" applyFill="1" applyBorder="1"/>
    <xf numFmtId="0" fontId="8" fillId="0" borderId="0" xfId="2"/>
    <xf numFmtId="0" fontId="8" fillId="3" borderId="0" xfId="2" applyFill="1"/>
    <xf numFmtId="0" fontId="8" fillId="3" borderId="0" xfId="2" applyFill="1" applyBorder="1"/>
    <xf numFmtId="0" fontId="8" fillId="3" borderId="15" xfId="2" applyFill="1" applyBorder="1"/>
    <xf numFmtId="0" fontId="8" fillId="3" borderId="16" xfId="2" applyFill="1" applyBorder="1"/>
    <xf numFmtId="0" fontId="8" fillId="3" borderId="17" xfId="2" applyFill="1" applyBorder="1"/>
    <xf numFmtId="0" fontId="8" fillId="3" borderId="18" xfId="2" applyFill="1" applyBorder="1"/>
    <xf numFmtId="0" fontId="9" fillId="3" borderId="0" xfId="2" applyFont="1" applyFill="1" applyBorder="1"/>
    <xf numFmtId="0" fontId="8" fillId="3" borderId="19" xfId="2" applyFill="1" applyBorder="1"/>
    <xf numFmtId="0" fontId="10" fillId="3" borderId="0" xfId="2" applyFont="1" applyFill="1" applyBorder="1" applyAlignment="1">
      <alignment horizontal="right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 applyBorder="1" applyAlignment="1">
      <alignment horizontal="right"/>
    </xf>
    <xf numFmtId="0" fontId="13" fillId="3" borderId="0" xfId="3" applyFill="1" applyBorder="1" applyAlignment="1" applyProtection="1">
      <alignment horizontal="right"/>
      <protection locked="0"/>
    </xf>
    <xf numFmtId="0" fontId="13" fillId="3" borderId="0" xfId="3" applyFill="1" applyAlignment="1" applyProtection="1">
      <alignment horizontal="right"/>
      <protection locked="0"/>
    </xf>
    <xf numFmtId="0" fontId="8" fillId="3" borderId="20" xfId="2" applyFill="1" applyBorder="1"/>
    <xf numFmtId="0" fontId="8" fillId="3" borderId="21" xfId="2" applyFill="1" applyBorder="1"/>
    <xf numFmtId="0" fontId="8" fillId="3" borderId="22" xfId="2" applyFill="1" applyBorder="1"/>
    <xf numFmtId="0" fontId="8" fillId="0" borderId="0" xfId="2" applyBorder="1"/>
  </cellXfs>
  <cellStyles count="4">
    <cellStyle name="Comma" xfId="1" builtinId="3"/>
    <cellStyle name="Hyperlink 2" xfId="3"/>
    <cellStyle name="Normal" xfId="0" builtinId="0"/>
    <cellStyle name="Normal 2" xfId="2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js Verbruggen" refreshedDate="42489.700562962964" createdVersion="4" refreshedVersion="4" minRefreshableVersion="3" recordCount="7">
  <cacheSource type="worksheet">
    <worksheetSource name="tblCat3"/>
  </cacheSource>
  <cacheFields count="7">
    <cacheField name="Jaar" numFmtId="0">
      <sharedItems containsSemiMixedTypes="0" containsString="0" containsNumber="1" containsInteger="1" minValue="1999" maxValue="2003" count="4">
        <n v="2003"/>
        <n v="1999"/>
        <n v="2000"/>
        <n v="2001"/>
      </sharedItems>
    </cacheField>
    <cacheField name="Omschr" numFmtId="0">
      <sharedItems/>
    </cacheField>
    <cacheField name="Hoogte" numFmtId="0">
      <sharedItems containsSemiMixedTypes="0" containsString="0" containsNumber="1" containsInteger="1" minValue="40" maxValue="84"/>
    </cacheField>
    <cacheField name="Lengte" numFmtId="0">
      <sharedItems containsSemiMixedTypes="0" containsString="0" containsNumber="1" containsInteger="1" minValue="22" maxValue="55"/>
    </cacheField>
    <cacheField name="Breedte" numFmtId="0">
      <sharedItems containsSemiMixedTypes="0" containsString="0" containsNumber="1" containsInteger="1" minValue="22" maxValue="55"/>
    </cacheField>
    <cacheField name="Inhoud (cm3)" numFmtId="165">
      <sharedItems containsSemiMixedTypes="0" containsString="0" containsNumber="1" containsInteger="1" minValue="24200" maxValue="254100"/>
    </cacheField>
    <cacheField name="Inhoud (l)" numFmtId="164">
      <sharedItems containsSemiMixedTypes="0" containsString="0" containsNumber="1" minValue="24.2" maxValue="254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js Verbruggen" refreshedDate="42489.70293136574" createdVersion="4" refreshedVersion="4" minRefreshableVersion="3" recordCount="9">
  <cacheSource type="worksheet">
    <worksheetSource name="tblCat4"/>
  </cacheSource>
  <cacheFields count="7">
    <cacheField name="Jaar" numFmtId="0">
      <sharedItems containsSemiMixedTypes="0" containsString="0" containsNumber="1" containsInteger="1" minValue="1996" maxValue="2003" count="5">
        <n v="2003"/>
        <n v="1999"/>
        <n v="2000"/>
        <n v="2001"/>
        <n v="1996"/>
      </sharedItems>
    </cacheField>
    <cacheField name="Omschr" numFmtId="0">
      <sharedItems/>
    </cacheField>
    <cacheField name="Hoogte" numFmtId="0">
      <sharedItems containsSemiMixedTypes="0" containsString="0" containsNumber="1" containsInteger="1" minValue="39" maxValue="84"/>
    </cacheField>
    <cacheField name="Lengte" numFmtId="0">
      <sharedItems containsSemiMixedTypes="0" containsString="0" containsNumber="1" containsInteger="1" minValue="22" maxValue="55"/>
    </cacheField>
    <cacheField name="Breedte" numFmtId="0">
      <sharedItems containsSemiMixedTypes="0" containsString="0" containsNumber="1" containsInteger="1" minValue="22" maxValue="55"/>
    </cacheField>
    <cacheField name="Inhoud (cm3)" numFmtId="165">
      <sharedItems containsSemiMixedTypes="0" containsString="0" containsNumber="1" containsInteger="1" minValue="24200" maxValue="254100"/>
    </cacheField>
    <cacheField name="Inhoud (l)" numFmtId="164">
      <sharedItems containsSemiMixedTypes="0" containsString="0" containsNumber="1" minValue="24.2" maxValue="254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s v="Saint Claire 37 wanks accross Northern Spain"/>
    <n v="84"/>
    <n v="55"/>
    <n v="55"/>
    <n v="254100"/>
    <n v="254.1"/>
  </r>
  <r>
    <x v="1"/>
    <s v="Punters in the Snow"/>
    <n v="40"/>
    <n v="25"/>
    <n v="25"/>
    <n v="25000"/>
    <n v="25"/>
  </r>
  <r>
    <x v="0"/>
    <s v="Barbaric Splendour"/>
    <n v="67"/>
    <n v="35"/>
    <n v="35"/>
    <n v="82075"/>
    <n v="82.075000000000003"/>
  </r>
  <r>
    <x v="2"/>
    <s v="We Are What We Buy"/>
    <n v="50"/>
    <n v="22"/>
    <n v="22"/>
    <n v="24200"/>
    <n v="24.2"/>
  </r>
  <r>
    <x v="2"/>
    <s v="Golden Ghosts"/>
    <n v="65"/>
    <n v="39"/>
    <n v="39"/>
    <n v="98865"/>
    <n v="98.864999999999995"/>
  </r>
  <r>
    <x v="3"/>
    <s v="Over the Rainbow"/>
    <n v="53"/>
    <n v="41"/>
    <n v="41"/>
    <n v="89093"/>
    <n v="89.093000000000004"/>
  </r>
  <r>
    <x v="2"/>
    <s v="Troubled"/>
    <n v="42"/>
    <n v="25"/>
    <n v="25"/>
    <n v="26250"/>
    <n v="26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">
  <r>
    <x v="0"/>
    <s v="Saint Claire 37 wanks accross Northern Spain"/>
    <n v="84"/>
    <n v="55"/>
    <n v="55"/>
    <n v="254100"/>
    <n v="254.1"/>
  </r>
  <r>
    <x v="1"/>
    <s v="Punters in the Snow"/>
    <n v="40"/>
    <n v="25"/>
    <n v="25"/>
    <n v="25000"/>
    <n v="25"/>
  </r>
  <r>
    <x v="0"/>
    <s v="Barbaric Splendour"/>
    <n v="67"/>
    <n v="35"/>
    <n v="35"/>
    <n v="82075"/>
    <n v="82.075000000000003"/>
  </r>
  <r>
    <x v="2"/>
    <s v="We Are What We Buy"/>
    <n v="50"/>
    <n v="22"/>
    <n v="22"/>
    <n v="24200"/>
    <n v="24.2"/>
  </r>
  <r>
    <x v="2"/>
    <s v="Golden Ghosts"/>
    <n v="65"/>
    <n v="39"/>
    <n v="39"/>
    <n v="98865"/>
    <n v="98.864999999999995"/>
  </r>
  <r>
    <x v="3"/>
    <s v="Over the Rainbow"/>
    <n v="53"/>
    <n v="41"/>
    <n v="41"/>
    <n v="89093"/>
    <n v="89.093000000000004"/>
  </r>
  <r>
    <x v="2"/>
    <s v="Troubled"/>
    <n v="42"/>
    <n v="25"/>
    <n v="25"/>
    <n v="26250"/>
    <n v="26.25"/>
  </r>
  <r>
    <x v="4"/>
    <s v="I Want to be an Artist"/>
    <n v="66"/>
    <n v="42"/>
    <n v="42"/>
    <n v="116424"/>
    <n v="116.42400000000001"/>
  </r>
  <r>
    <x v="2"/>
    <s v="Driven Man"/>
    <n v="39"/>
    <n v="31"/>
    <n v="31"/>
    <n v="37479"/>
    <n v="37.478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2" cacheId="25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J3:L8" firstHeaderRow="0" firstDataRow="1" firstDataCol="1"/>
  <pivotFields count="7">
    <pivotField axis="axisRow" showAll="0" sortType="ascending">
      <items count="5">
        <item x="1"/>
        <item x="2"/>
        <item x="3"/>
        <item x="0"/>
        <item t="default"/>
      </items>
    </pivotField>
    <pivotField dataField="1" showAll="0"/>
    <pivotField dataField="1" showAll="0"/>
    <pivotField showAll="0"/>
    <pivotField showAll="0"/>
    <pivotField numFmtId="165" showAll="0"/>
    <pivotField numFmtId="16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antal van Omschr" fld="1" subtotal="count" baseField="0" baseItem="0"/>
    <dataField name="Som van Hoogt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2" cacheId="26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J3:L9" firstHeaderRow="0" firstDataRow="1" firstDataCol="1"/>
  <pivotFields count="7">
    <pivotField axis="axisRow" showAll="0" sortType="ascending">
      <items count="6">
        <item x="4"/>
        <item x="1"/>
        <item x="2"/>
        <item x="3"/>
        <item x="0"/>
        <item t="default"/>
      </items>
    </pivotField>
    <pivotField dataField="1" showAll="0"/>
    <pivotField dataField="1" showAll="0"/>
    <pivotField showAll="0"/>
    <pivotField showAll="0"/>
    <pivotField numFmtId="165" showAll="0"/>
    <pivotField numFmtId="16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Aantal van Omschr" fld="1" subtotal="count" baseField="0" baseItem="0"/>
    <dataField name="Som van Hoogt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blCat2" displayName="tblCat2" ref="B3:G8" totalsRowShown="0" headerRowDxfId="38" dataDxfId="36" headerRowBorderDxfId="37" tableBorderDxfId="35">
  <autoFilter ref="B3:G8"/>
  <tableColumns count="6">
    <tableColumn id="1" name="Jaar" dataDxfId="34"/>
    <tableColumn id="2" name="Omschr" dataDxfId="33"/>
    <tableColumn id="4" name="Hoogte" dataDxfId="32"/>
    <tableColumn id="5" name="Lengte" dataDxfId="31"/>
    <tableColumn id="6" name="Breedte" dataDxfId="30"/>
    <tableColumn id="7" name="Inhoud (cm3)" dataDxfId="29">
      <calculatedColumnFormula>tblCat2[[#This Row],[Hoogte]]*tblCat2[[#This Row],[Lengte]]*tblCat2[[#This Row],[Breedte]]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blCat3" displayName="tblCat3" ref="B3:H10" totalsRowShown="0" headerRowDxfId="28" dataDxfId="26" headerRowBorderDxfId="27" tableBorderDxfId="25">
  <autoFilter ref="B3:H10"/>
  <tableColumns count="7">
    <tableColumn id="1" name="Jaar" dataDxfId="24"/>
    <tableColumn id="2" name="Omschr" dataDxfId="23"/>
    <tableColumn id="4" name="Hoogte" dataDxfId="22"/>
    <tableColumn id="5" name="Lengte" dataDxfId="21"/>
    <tableColumn id="6" name="Breedte" dataDxfId="20"/>
    <tableColumn id="7" name="Inhoud (cm3)" dataDxfId="19">
      <calculatedColumnFormula>tblCat3[[#This Row],[Hoogte]]*tblCat3[[#This Row],[Lengte]]*tblCat3[[#This Row],[Breedte]]</calculatedColumnFormula>
    </tableColumn>
    <tableColumn id="8" name="Inhoud (l)" dataDxfId="18">
      <calculatedColumnFormula>tblCat3[[#This Row],[Inhoud (cm3)]]/1000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blCat4" displayName="tblCat4" ref="B3:H13" totalsRowCount="1" headerRowDxfId="17" dataDxfId="15" headerRowBorderDxfId="16" tableBorderDxfId="14">
  <autoFilter ref="B3:H12"/>
  <tableColumns count="7">
    <tableColumn id="1" name="Jaar" totalsRowLabel="Totaal" dataDxfId="13" totalsRowDxfId="12"/>
    <tableColumn id="2" name="Omschr" totalsRowFunction="count" dataDxfId="11" totalsRowDxfId="10"/>
    <tableColumn id="4" name="Hoogte" totalsRowFunction="sum" dataDxfId="9" totalsRowDxfId="8"/>
    <tableColumn id="5" name="Lengte" dataDxfId="7" totalsRowDxfId="6"/>
    <tableColumn id="6" name="Breedte" dataDxfId="5" totalsRowDxfId="4"/>
    <tableColumn id="7" name="Inhoud (cm3)" dataDxfId="3" totalsRowDxfId="2">
      <calculatedColumnFormula>tblCat4[[#This Row],[Hoogte]]*tblCat4[[#This Row],[Lengte]]*tblCat4[[#This Row],[Breedte]]</calculatedColumnFormula>
    </tableColumn>
    <tableColumn id="8" name="Inhoud (l)" totalsRowFunction="sum" dataDxfId="1" totalsRowDxfId="0">
      <calculatedColumnFormula>tblCat4[[#This Row],[Inhoud (cm3)]]/1000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.75" customHeight="1" zeroHeight="1" x14ac:dyDescent="0"/>
  <cols>
    <col min="1" max="1" width="1.1640625" style="37" customWidth="1"/>
    <col min="2" max="3" width="8.83203125" style="37" customWidth="1"/>
    <col min="4" max="4" width="2.6640625" style="37" customWidth="1"/>
    <col min="5" max="13" width="8.83203125" style="37" customWidth="1"/>
    <col min="14" max="14" width="5.83203125" style="54" customWidth="1"/>
    <col min="15" max="15" width="10.33203125" style="37" customWidth="1"/>
    <col min="16" max="16" width="2.83203125" style="37" customWidth="1"/>
    <col min="17" max="26" width="9.1640625" style="37" customWidth="1"/>
    <col min="27" max="16384" width="9.1640625" style="37" hidden="1"/>
  </cols>
  <sheetData>
    <row r="1" spans="1:44" ht="7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44" ht="1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</row>
    <row r="3" spans="1:44" ht="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ht="13" thickBot="1">
      <c r="A4" s="35"/>
      <c r="B4" s="35"/>
      <c r="C4" s="35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38"/>
      <c r="P4" s="38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3" thickTop="1">
      <c r="A5" s="35"/>
      <c r="B5" s="35"/>
      <c r="C5" s="35"/>
      <c r="D5" s="38"/>
      <c r="E5" s="40"/>
      <c r="F5" s="41"/>
      <c r="G5" s="41"/>
      <c r="H5" s="41"/>
      <c r="I5" s="41"/>
      <c r="J5" s="41"/>
      <c r="K5" s="41"/>
      <c r="L5" s="41"/>
      <c r="M5" s="41"/>
      <c r="N5" s="41"/>
      <c r="O5" s="42"/>
      <c r="P5" s="38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</row>
    <row r="6" spans="1:44" ht="18">
      <c r="A6" s="35"/>
      <c r="B6" s="35"/>
      <c r="C6" s="35"/>
      <c r="D6" s="38"/>
      <c r="E6" s="43"/>
      <c r="F6" s="44"/>
      <c r="G6" s="39"/>
      <c r="H6" s="39"/>
      <c r="I6" s="39"/>
      <c r="J6" s="39"/>
      <c r="K6" s="39"/>
      <c r="L6" s="39"/>
      <c r="M6" s="39"/>
      <c r="N6" s="39"/>
      <c r="O6" s="45"/>
      <c r="P6" s="38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1:44" ht="12">
      <c r="A7" s="35"/>
      <c r="B7" s="35"/>
      <c r="C7" s="35"/>
      <c r="D7" s="38"/>
      <c r="E7" s="43"/>
      <c r="F7" s="39"/>
      <c r="G7" s="39"/>
      <c r="H7" s="39"/>
      <c r="I7" s="39"/>
      <c r="J7" s="39"/>
      <c r="K7" s="39"/>
      <c r="L7" s="39"/>
      <c r="M7" s="39"/>
      <c r="N7" s="39"/>
      <c r="O7" s="45"/>
      <c r="P7" s="38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</row>
    <row r="8" spans="1:44" ht="12">
      <c r="A8" s="35"/>
      <c r="B8" s="35"/>
      <c r="C8" s="35"/>
      <c r="D8" s="38"/>
      <c r="E8" s="43"/>
      <c r="F8" s="39"/>
      <c r="G8" s="39"/>
      <c r="H8" s="39"/>
      <c r="I8" s="39"/>
      <c r="J8" s="39"/>
      <c r="K8" s="39"/>
      <c r="L8" s="39"/>
      <c r="M8" s="39"/>
      <c r="N8" s="39"/>
      <c r="O8" s="45"/>
      <c r="P8" s="38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spans="1:44" ht="12">
      <c r="A9" s="35"/>
      <c r="B9" s="35"/>
      <c r="C9" s="35"/>
      <c r="D9" s="38"/>
      <c r="E9" s="43"/>
      <c r="F9" s="39"/>
      <c r="G9" s="39"/>
      <c r="H9" s="39"/>
      <c r="I9" s="39"/>
      <c r="J9" s="39"/>
      <c r="K9" s="39"/>
      <c r="L9" s="39"/>
      <c r="M9" s="39"/>
      <c r="N9" s="39"/>
      <c r="O9" s="45"/>
      <c r="P9" s="38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 ht="12">
      <c r="A10" s="35"/>
      <c r="B10" s="35"/>
      <c r="C10" s="35"/>
      <c r="D10" s="38"/>
      <c r="E10" s="43"/>
      <c r="F10" s="39"/>
      <c r="G10" s="39"/>
      <c r="H10" s="39"/>
      <c r="I10" s="39"/>
      <c r="J10" s="39"/>
      <c r="K10" s="39"/>
      <c r="L10" s="39"/>
      <c r="M10" s="39"/>
      <c r="N10" s="39"/>
      <c r="O10" s="45"/>
      <c r="P10" s="38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</row>
    <row r="11" spans="1:44" ht="12">
      <c r="A11" s="35"/>
      <c r="B11" s="35"/>
      <c r="C11" s="35"/>
      <c r="D11" s="38"/>
      <c r="E11" s="43"/>
      <c r="F11" s="39"/>
      <c r="G11" s="39"/>
      <c r="H11" s="39"/>
      <c r="I11" s="39"/>
      <c r="J11" s="39"/>
      <c r="K11" s="39"/>
      <c r="L11" s="39"/>
      <c r="M11" s="39"/>
      <c r="N11" s="39"/>
      <c r="O11" s="45"/>
      <c r="P11" s="38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</row>
    <row r="12" spans="1:44" ht="12">
      <c r="A12" s="35"/>
      <c r="B12" s="35"/>
      <c r="C12" s="35"/>
      <c r="D12" s="38"/>
      <c r="E12" s="43"/>
      <c r="F12" s="39"/>
      <c r="G12" s="39"/>
      <c r="H12" s="39"/>
      <c r="I12" s="39"/>
      <c r="J12" s="39"/>
      <c r="K12" s="39"/>
      <c r="L12" s="39"/>
      <c r="M12" s="39"/>
      <c r="N12" s="39"/>
      <c r="O12" s="45"/>
      <c r="P12" s="38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</row>
    <row r="13" spans="1:44" ht="12">
      <c r="A13" s="35"/>
      <c r="B13" s="35"/>
      <c r="C13" s="35"/>
      <c r="D13" s="38"/>
      <c r="E13" s="43"/>
      <c r="F13" s="39"/>
      <c r="G13" s="39"/>
      <c r="H13" s="39"/>
      <c r="I13" s="39"/>
      <c r="J13" s="39"/>
      <c r="K13" s="39"/>
      <c r="L13" s="39"/>
      <c r="M13" s="39"/>
      <c r="N13" s="39"/>
      <c r="O13" s="45"/>
      <c r="P13" s="38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pans="1:44" ht="12">
      <c r="A14" s="35"/>
      <c r="B14" s="35"/>
      <c r="C14" s="35"/>
      <c r="D14" s="38"/>
      <c r="E14" s="43"/>
      <c r="F14" s="39"/>
      <c r="G14" s="39"/>
      <c r="H14" s="39"/>
      <c r="I14" s="39"/>
      <c r="J14" s="39"/>
      <c r="K14" s="39"/>
      <c r="L14" s="39"/>
      <c r="M14" s="39"/>
      <c r="N14" s="39"/>
      <c r="O14" s="45"/>
      <c r="P14" s="38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ht="12">
      <c r="A15" s="35"/>
      <c r="B15" s="35"/>
      <c r="C15" s="35"/>
      <c r="D15" s="38"/>
      <c r="E15" s="43"/>
      <c r="F15" s="39"/>
      <c r="G15" s="39"/>
      <c r="H15" s="39"/>
      <c r="I15" s="39"/>
      <c r="J15" s="39"/>
      <c r="K15" s="39"/>
      <c r="L15" s="39"/>
      <c r="M15" s="39"/>
      <c r="N15" s="39"/>
      <c r="O15" s="45"/>
      <c r="P15" s="38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2">
      <c r="A16" s="35"/>
      <c r="B16" s="35"/>
      <c r="C16" s="35"/>
      <c r="D16" s="38"/>
      <c r="E16" s="43"/>
      <c r="F16" s="39"/>
      <c r="G16" s="39"/>
      <c r="H16" s="39"/>
      <c r="I16" s="39"/>
      <c r="J16" s="39"/>
      <c r="K16" s="39"/>
      <c r="L16" s="39"/>
      <c r="M16" s="39"/>
      <c r="N16" s="39"/>
      <c r="O16" s="45"/>
      <c r="P16" s="38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</row>
    <row r="17" spans="1:44" ht="12">
      <c r="A17" s="35"/>
      <c r="B17" s="35"/>
      <c r="C17" s="35"/>
      <c r="D17" s="38"/>
      <c r="E17" s="43"/>
      <c r="F17" s="39"/>
      <c r="G17" s="39"/>
      <c r="H17" s="39"/>
      <c r="I17" s="39"/>
      <c r="J17" s="39"/>
      <c r="K17" s="39"/>
      <c r="L17" s="39"/>
      <c r="M17" s="39"/>
      <c r="N17" s="39"/>
      <c r="O17" s="45"/>
      <c r="P17" s="38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</row>
    <row r="18" spans="1:44" ht="34">
      <c r="A18" s="35"/>
      <c r="B18" s="35"/>
      <c r="C18" s="35"/>
      <c r="D18" s="38"/>
      <c r="E18" s="43"/>
      <c r="F18" s="39"/>
      <c r="G18" s="39"/>
      <c r="H18" s="39"/>
      <c r="I18" s="39"/>
      <c r="J18" s="39"/>
      <c r="K18" s="39"/>
      <c r="L18" s="39"/>
      <c r="M18" s="39"/>
      <c r="N18" s="46"/>
      <c r="O18" s="45"/>
      <c r="P18" s="38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</row>
    <row r="19" spans="1:44" ht="12">
      <c r="A19" s="35"/>
      <c r="B19" s="35"/>
      <c r="C19" s="35"/>
      <c r="D19" s="38"/>
      <c r="E19" s="43"/>
      <c r="F19" s="39"/>
      <c r="G19" s="39"/>
      <c r="H19" s="39"/>
      <c r="I19" s="39"/>
      <c r="J19" s="39"/>
      <c r="K19" s="39"/>
      <c r="L19" s="39"/>
      <c r="M19" s="39"/>
      <c r="N19" s="39"/>
      <c r="O19" s="45"/>
      <c r="P19" s="38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44" ht="12">
      <c r="A20" s="35"/>
      <c r="B20" s="35"/>
      <c r="C20" s="35"/>
      <c r="D20" s="38"/>
      <c r="E20" s="43"/>
      <c r="F20" s="39"/>
      <c r="G20" s="39"/>
      <c r="H20" s="39"/>
      <c r="I20" s="39"/>
      <c r="J20" s="39"/>
      <c r="K20" s="39"/>
      <c r="L20" s="39"/>
      <c r="M20" s="39"/>
      <c r="N20" s="39"/>
      <c r="O20" s="45"/>
      <c r="P20" s="38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pans="1:44" ht="12">
      <c r="A21" s="35"/>
      <c r="B21" s="35"/>
      <c r="C21" s="35"/>
      <c r="D21" s="38"/>
      <c r="E21" s="43"/>
      <c r="F21" s="39"/>
      <c r="G21" s="39"/>
      <c r="H21" s="39"/>
      <c r="I21" s="39"/>
      <c r="J21" s="39"/>
      <c r="K21" s="39"/>
      <c r="L21" s="39"/>
      <c r="M21" s="39"/>
      <c r="N21" s="39"/>
      <c r="O21" s="45"/>
      <c r="P21" s="38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</row>
    <row r="22" spans="1:44" ht="12">
      <c r="A22" s="35"/>
      <c r="B22" s="35"/>
      <c r="C22" s="35"/>
      <c r="D22" s="38"/>
      <c r="E22" s="43"/>
      <c r="F22" s="39"/>
      <c r="G22" s="39"/>
      <c r="H22" s="39"/>
      <c r="I22" s="39"/>
      <c r="J22" s="39"/>
      <c r="K22" s="39"/>
      <c r="L22" s="39"/>
      <c r="M22" s="39"/>
      <c r="N22" s="39"/>
      <c r="O22" s="45"/>
      <c r="P22" s="38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</row>
    <row r="23" spans="1:44" ht="12">
      <c r="A23" s="35"/>
      <c r="B23" s="35"/>
      <c r="C23" s="35"/>
      <c r="D23" s="38"/>
      <c r="E23" s="43"/>
      <c r="F23" s="39"/>
      <c r="G23" s="39"/>
      <c r="H23" s="39"/>
      <c r="I23" s="39"/>
      <c r="J23" s="39"/>
      <c r="K23" s="39"/>
      <c r="L23" s="39"/>
      <c r="M23" s="39"/>
      <c r="N23" s="39"/>
      <c r="O23" s="45"/>
      <c r="P23" s="38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</row>
    <row r="24" spans="1:44" ht="21">
      <c r="A24" s="35"/>
      <c r="B24" s="35"/>
      <c r="C24" s="35"/>
      <c r="D24" s="38"/>
      <c r="E24" s="43"/>
      <c r="F24" s="39"/>
      <c r="G24" s="39"/>
      <c r="H24" s="39"/>
      <c r="I24" s="39"/>
      <c r="J24" s="39"/>
      <c r="K24" s="39"/>
      <c r="L24" s="39"/>
      <c r="M24" s="39"/>
      <c r="N24" s="47" t="s">
        <v>27</v>
      </c>
      <c r="O24" s="45"/>
      <c r="P24" s="38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</row>
    <row r="25" spans="1:44" ht="12">
      <c r="A25" s="35"/>
      <c r="B25" s="35"/>
      <c r="C25" s="35"/>
      <c r="D25" s="38"/>
      <c r="E25" s="43"/>
      <c r="F25" s="39"/>
      <c r="G25" s="39"/>
      <c r="H25" s="39"/>
      <c r="I25" s="39"/>
      <c r="J25" s="39"/>
      <c r="K25" s="39"/>
      <c r="L25" s="39"/>
      <c r="M25" s="39"/>
      <c r="N25" s="39"/>
      <c r="O25" s="45"/>
      <c r="P25" s="38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ht="12">
      <c r="A26" s="35"/>
      <c r="B26" s="35"/>
      <c r="C26" s="35"/>
      <c r="D26" s="38"/>
      <c r="E26" s="43"/>
      <c r="F26" s="39"/>
      <c r="G26" s="39"/>
      <c r="H26" s="39"/>
      <c r="I26" s="39"/>
      <c r="J26" s="39"/>
      <c r="K26" s="39"/>
      <c r="L26" s="39"/>
      <c r="M26" s="39"/>
      <c r="N26" s="39"/>
      <c r="O26" s="45"/>
      <c r="P26" s="38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2">
      <c r="A27" s="35"/>
      <c r="B27" s="35"/>
      <c r="C27" s="35"/>
      <c r="D27" s="38"/>
      <c r="E27" s="43"/>
      <c r="F27" s="39"/>
      <c r="G27" s="39"/>
      <c r="H27" s="39"/>
      <c r="I27" s="39"/>
      <c r="J27" s="39"/>
      <c r="K27" s="39"/>
      <c r="L27" s="39"/>
      <c r="M27" s="39"/>
      <c r="N27" s="39"/>
      <c r="O27" s="45"/>
      <c r="P27" s="38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</row>
    <row r="28" spans="1:44" ht="12">
      <c r="A28" s="35"/>
      <c r="B28" s="35"/>
      <c r="C28" s="35"/>
      <c r="D28" s="38"/>
      <c r="E28" s="43"/>
      <c r="F28" s="39"/>
      <c r="G28" s="39"/>
      <c r="H28" s="39"/>
      <c r="I28" s="39"/>
      <c r="J28" s="39"/>
      <c r="K28" s="39"/>
      <c r="L28" s="39"/>
      <c r="M28" s="39"/>
      <c r="N28" s="39"/>
      <c r="O28" s="45"/>
      <c r="P28" s="38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</row>
    <row r="29" spans="1:44" ht="12">
      <c r="A29" s="35"/>
      <c r="B29" s="35"/>
      <c r="C29" s="35"/>
      <c r="D29" s="38"/>
      <c r="E29" s="43"/>
      <c r="F29" s="39"/>
      <c r="G29" s="39"/>
      <c r="H29" s="39"/>
      <c r="I29" s="39"/>
      <c r="J29" s="39"/>
      <c r="K29" s="39"/>
      <c r="L29" s="39"/>
      <c r="M29" s="39"/>
      <c r="N29" s="39"/>
      <c r="O29" s="45"/>
      <c r="P29" s="38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4" ht="12">
      <c r="A30" s="35"/>
      <c r="B30" s="35"/>
      <c r="C30" s="35"/>
      <c r="D30" s="38"/>
      <c r="E30" s="43"/>
      <c r="F30" s="39"/>
      <c r="G30" s="39"/>
      <c r="H30" s="39"/>
      <c r="I30" s="39"/>
      <c r="J30" s="39"/>
      <c r="K30" s="39"/>
      <c r="L30" s="39"/>
      <c r="M30" s="39"/>
      <c r="N30" s="39"/>
      <c r="O30" s="45"/>
      <c r="P30" s="3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4" ht="12">
      <c r="A31" s="35"/>
      <c r="B31" s="35"/>
      <c r="C31" s="35"/>
      <c r="D31" s="38"/>
      <c r="E31" s="43"/>
      <c r="F31" s="39"/>
      <c r="G31" s="39"/>
      <c r="H31" s="39"/>
      <c r="I31" s="39"/>
      <c r="J31" s="39"/>
      <c r="K31" s="39"/>
      <c r="L31" s="39"/>
      <c r="M31" s="39"/>
      <c r="N31" s="39"/>
      <c r="O31" s="45"/>
      <c r="P31" s="3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4" ht="12">
      <c r="A32" s="35"/>
      <c r="B32" s="35"/>
      <c r="C32" s="35"/>
      <c r="D32" s="38"/>
      <c r="E32" s="43"/>
      <c r="F32" s="39"/>
      <c r="G32" s="39"/>
      <c r="H32" s="39"/>
      <c r="I32" s="39"/>
      <c r="J32" s="39"/>
      <c r="K32" s="39"/>
      <c r="L32" s="39"/>
      <c r="M32" s="39"/>
      <c r="N32" s="39"/>
      <c r="O32" s="45"/>
      <c r="P32" s="38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4" ht="13">
      <c r="A33" s="35"/>
      <c r="B33" s="35"/>
      <c r="C33" s="35"/>
      <c r="D33" s="38"/>
      <c r="E33" s="43"/>
      <c r="F33" s="39"/>
      <c r="G33" s="39"/>
      <c r="H33" s="39"/>
      <c r="I33" s="39"/>
      <c r="J33" s="39"/>
      <c r="K33" s="39"/>
      <c r="L33" s="39"/>
      <c r="M33" s="39"/>
      <c r="N33" s="48" t="s">
        <v>25</v>
      </c>
      <c r="O33" s="45"/>
      <c r="P33" s="38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</row>
    <row r="34" spans="1:44" ht="12">
      <c r="A34" s="35"/>
      <c r="B34" s="35"/>
      <c r="C34" s="35"/>
      <c r="D34" s="38"/>
      <c r="E34" s="43"/>
      <c r="F34" s="39"/>
      <c r="G34" s="39"/>
      <c r="H34" s="39"/>
      <c r="I34" s="39"/>
      <c r="J34" s="39"/>
      <c r="K34" s="39"/>
      <c r="L34" s="39"/>
      <c r="M34" s="39"/>
      <c r="N34" s="49" t="s">
        <v>26</v>
      </c>
      <c r="O34" s="45"/>
      <c r="P34" s="38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</row>
    <row r="35" spans="1:44" ht="12">
      <c r="A35" s="35"/>
      <c r="B35" s="35"/>
      <c r="C35" s="35"/>
      <c r="D35" s="38"/>
      <c r="E35" s="43"/>
      <c r="F35" s="39"/>
      <c r="G35" s="39"/>
      <c r="H35" s="39"/>
      <c r="I35" s="39"/>
      <c r="J35" s="39"/>
      <c r="K35" s="39"/>
      <c r="L35" s="39"/>
      <c r="M35" s="39"/>
      <c r="N35" s="50"/>
      <c r="O35" s="45"/>
      <c r="P35" s="38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</row>
    <row r="36" spans="1:44" ht="12">
      <c r="A36" s="35"/>
      <c r="B36" s="35"/>
      <c r="C36" s="35"/>
      <c r="D36" s="38"/>
      <c r="E36" s="43"/>
      <c r="F36" s="39"/>
      <c r="G36" s="39"/>
      <c r="H36" s="39"/>
      <c r="I36" s="39"/>
      <c r="J36" s="39"/>
      <c r="K36" s="39"/>
      <c r="L36" s="39"/>
      <c r="M36" s="39"/>
      <c r="N36" s="39"/>
      <c r="O36" s="45"/>
      <c r="P36" s="38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ht="13" thickBot="1">
      <c r="A37" s="35"/>
      <c r="B37" s="35"/>
      <c r="C37" s="35"/>
      <c r="D37" s="38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3"/>
      <c r="P37" s="38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4" ht="13" thickTop="1">
      <c r="A38" s="35"/>
      <c r="B38" s="35"/>
      <c r="C38" s="35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9"/>
      <c r="O38" s="38"/>
      <c r="P38" s="38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4" ht="1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  <row r="40" spans="1:44" ht="1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</row>
    <row r="41" spans="1:44" ht="1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6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</row>
    <row r="42" spans="1:44" ht="1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4" ht="1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4" ht="1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6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</row>
    <row r="45" spans="1:44" ht="1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6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4" ht="1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4" ht="1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4" ht="1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ht="1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6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ht="1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ht="12" hidden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6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ht="12" hidden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6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1:44" ht="12" hidden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6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1:44" ht="12" hidden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ht="12" hidden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6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ht="12" hidden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ht="12" hidden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ht="12" hidden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6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ht="12" hidden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6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ht="12" hidden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6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ht="12" hidden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6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ht="12" hidden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6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ht="12" hidden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6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ht="12" hidden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ht="12" hidden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2" hidden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6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ht="12" hidden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6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ht="12" hidden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ht="12" hidden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6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ht="12" hidden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6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ht="12" hidden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6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ht="12" hidden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6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ht="12" hidden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6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ht="12" hidden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6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ht="12" hidden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6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ht="12" hidden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ht="12" hidden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6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ht="12" hidden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6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ht="12" hidden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6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ht="12" hidden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6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44" ht="12" hidden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6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44" ht="12" hidden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/>
  </sheetViews>
  <sheetFormatPr baseColWidth="10" defaultColWidth="8.83203125" defaultRowHeight="14" x14ac:dyDescent="0"/>
  <cols>
    <col min="1" max="1" width="3.33203125" customWidth="1"/>
    <col min="2" max="2" width="5" customWidth="1"/>
    <col min="3" max="3" width="44.83203125" bestFit="1" customWidth="1"/>
    <col min="4" max="4" width="7.5" customWidth="1"/>
    <col min="5" max="5" width="7" customWidth="1"/>
    <col min="6" max="6" width="8.1640625" customWidth="1"/>
  </cols>
  <sheetData>
    <row r="1" spans="2:6" ht="15" thickBot="1"/>
    <row r="2" spans="2:6" ht="23">
      <c r="B2" s="15" t="s">
        <v>10</v>
      </c>
      <c r="C2" s="10"/>
      <c r="D2" s="10"/>
      <c r="E2" s="10"/>
      <c r="F2" s="11"/>
    </row>
    <row r="3" spans="2:6">
      <c r="B3" s="12" t="s">
        <v>0</v>
      </c>
      <c r="C3" s="13" t="s">
        <v>1</v>
      </c>
      <c r="D3" s="13" t="s">
        <v>3</v>
      </c>
      <c r="E3" s="13" t="s">
        <v>5</v>
      </c>
      <c r="F3" s="14" t="s">
        <v>4</v>
      </c>
    </row>
    <row r="4" spans="2:6">
      <c r="B4" s="3">
        <v>2003</v>
      </c>
      <c r="C4" s="4" t="s">
        <v>2</v>
      </c>
      <c r="D4" s="5">
        <v>84</v>
      </c>
      <c r="E4" s="5">
        <v>55</v>
      </c>
      <c r="F4" s="6">
        <v>55</v>
      </c>
    </row>
    <row r="5" spans="2:6">
      <c r="B5" s="3">
        <v>1999</v>
      </c>
      <c r="C5" s="4" t="s">
        <v>6</v>
      </c>
      <c r="D5" s="5">
        <v>40</v>
      </c>
      <c r="E5" s="5">
        <v>25</v>
      </c>
      <c r="F5" s="6">
        <v>25</v>
      </c>
    </row>
    <row r="6" spans="2:6">
      <c r="B6" s="3">
        <v>2003</v>
      </c>
      <c r="C6" s="4" t="s">
        <v>7</v>
      </c>
      <c r="D6" s="5">
        <v>67</v>
      </c>
      <c r="E6" s="5">
        <v>35</v>
      </c>
      <c r="F6" s="6">
        <v>35</v>
      </c>
    </row>
    <row r="7" spans="2:6">
      <c r="B7" s="3">
        <v>2000</v>
      </c>
      <c r="C7" s="5" t="s">
        <v>8</v>
      </c>
      <c r="D7" s="5">
        <v>50</v>
      </c>
      <c r="E7" s="5">
        <v>22</v>
      </c>
      <c r="F7" s="6">
        <v>22</v>
      </c>
    </row>
    <row r="8" spans="2:6" ht="15" thickBot="1">
      <c r="B8" s="7">
        <v>2000</v>
      </c>
      <c r="C8" s="8" t="s">
        <v>9</v>
      </c>
      <c r="D8" s="8">
        <v>65</v>
      </c>
      <c r="E8" s="8">
        <v>39</v>
      </c>
      <c r="F8" s="9">
        <v>39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/>
  </sheetViews>
  <sheetFormatPr baseColWidth="10" defaultColWidth="8.83203125" defaultRowHeight="14" x14ac:dyDescent="0"/>
  <cols>
    <col min="1" max="1" width="3.33203125" customWidth="1"/>
    <col min="2" max="2" width="6.6640625" bestFit="1" customWidth="1"/>
    <col min="3" max="3" width="44.83203125" bestFit="1" customWidth="1"/>
    <col min="4" max="4" width="9.6640625" bestFit="1" customWidth="1"/>
    <col min="5" max="5" width="9.33203125" bestFit="1" customWidth="1"/>
    <col min="6" max="6" width="10.5" bestFit="1" customWidth="1"/>
    <col min="7" max="7" width="14.6640625" bestFit="1" customWidth="1"/>
    <col min="8" max="8" width="12" bestFit="1" customWidth="1"/>
  </cols>
  <sheetData>
    <row r="2" spans="2:8" ht="23">
      <c r="B2" s="18" t="s">
        <v>10</v>
      </c>
      <c r="C2" s="19"/>
      <c r="D2" s="19"/>
      <c r="E2" s="19"/>
      <c r="F2" s="19"/>
      <c r="G2" s="19"/>
      <c r="H2" s="23"/>
    </row>
    <row r="3" spans="2:8" ht="16">
      <c r="B3" s="20" t="s">
        <v>0</v>
      </c>
      <c r="C3" s="20" t="s">
        <v>1</v>
      </c>
      <c r="D3" s="20" t="s">
        <v>3</v>
      </c>
      <c r="E3" s="20" t="s">
        <v>5</v>
      </c>
      <c r="F3" s="20" t="s">
        <v>4</v>
      </c>
      <c r="G3" s="20" t="s">
        <v>11</v>
      </c>
    </row>
    <row r="4" spans="2:8">
      <c r="B4" s="5">
        <v>2003</v>
      </c>
      <c r="C4" s="4" t="s">
        <v>2</v>
      </c>
      <c r="D4" s="5">
        <v>84</v>
      </c>
      <c r="E4" s="5">
        <v>55</v>
      </c>
      <c r="F4" s="5">
        <v>55</v>
      </c>
      <c r="G4" s="21">
        <f>tblCat2[[#This Row],[Hoogte]]*tblCat2[[#This Row],[Lengte]]*tblCat2[[#This Row],[Breedte]]</f>
        <v>254100</v>
      </c>
    </row>
    <row r="5" spans="2:8">
      <c r="B5" s="5">
        <v>1999</v>
      </c>
      <c r="C5" s="4" t="s">
        <v>6</v>
      </c>
      <c r="D5" s="5">
        <v>40</v>
      </c>
      <c r="E5" s="5">
        <v>25</v>
      </c>
      <c r="F5" s="5">
        <v>25</v>
      </c>
      <c r="G5" s="21">
        <f>tblCat2[[#This Row],[Hoogte]]*tblCat2[[#This Row],[Lengte]]*tblCat2[[#This Row],[Breedte]]</f>
        <v>25000</v>
      </c>
    </row>
    <row r="6" spans="2:8">
      <c r="B6" s="5">
        <v>2003</v>
      </c>
      <c r="C6" s="4" t="s">
        <v>7</v>
      </c>
      <c r="D6" s="5">
        <v>67</v>
      </c>
      <c r="E6" s="5">
        <v>35</v>
      </c>
      <c r="F6" s="5">
        <v>35</v>
      </c>
      <c r="G6" s="21">
        <f>tblCat2[[#This Row],[Hoogte]]*tblCat2[[#This Row],[Lengte]]*tblCat2[[#This Row],[Breedte]]</f>
        <v>82075</v>
      </c>
    </row>
    <row r="7" spans="2:8">
      <c r="B7" s="5">
        <v>2000</v>
      </c>
      <c r="C7" s="5" t="s">
        <v>8</v>
      </c>
      <c r="D7" s="5">
        <v>50</v>
      </c>
      <c r="E7" s="5">
        <v>22</v>
      </c>
      <c r="F7" s="5">
        <v>22</v>
      </c>
      <c r="G7" s="21">
        <f>tblCat2[[#This Row],[Hoogte]]*tblCat2[[#This Row],[Lengte]]*tblCat2[[#This Row],[Breedte]]</f>
        <v>24200</v>
      </c>
    </row>
    <row r="8" spans="2:8">
      <c r="B8" s="5">
        <v>2000</v>
      </c>
      <c r="C8" s="5" t="s">
        <v>9</v>
      </c>
      <c r="D8" s="5">
        <v>65</v>
      </c>
      <c r="E8" s="5">
        <v>39</v>
      </c>
      <c r="F8" s="5">
        <v>39</v>
      </c>
      <c r="G8" s="21">
        <f>tblCat2[[#This Row],[Hoogte]]*tblCat2[[#This Row],[Lengte]]*tblCat2[[#This Row],[Breedte]]</f>
        <v>98865</v>
      </c>
    </row>
    <row r="17" spans="2:6">
      <c r="B17">
        <v>2001</v>
      </c>
      <c r="C17" t="s">
        <v>13</v>
      </c>
      <c r="D17">
        <v>53</v>
      </c>
      <c r="E17">
        <v>41</v>
      </c>
      <c r="F17">
        <v>41</v>
      </c>
    </row>
    <row r="18" spans="2:6">
      <c r="B18">
        <v>2000</v>
      </c>
      <c r="C18" t="s">
        <v>14</v>
      </c>
      <c r="D18">
        <v>42</v>
      </c>
      <c r="E18">
        <v>25</v>
      </c>
      <c r="F18">
        <v>25</v>
      </c>
    </row>
  </sheetData>
  <pageMargins left="0.7" right="0.7" top="0.75" bottom="0.75" header="0.3" footer="0.3"/>
  <pageSetup paperSize="9" orientation="portrait" horizontalDpi="4294967293" verticalDpi="429496729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/>
  </sheetViews>
  <sheetFormatPr baseColWidth="10" defaultColWidth="8.83203125" defaultRowHeight="14" x14ac:dyDescent="0"/>
  <cols>
    <col min="1" max="1" width="3.33203125" customWidth="1"/>
    <col min="2" max="2" width="6.6640625" bestFit="1" customWidth="1"/>
    <col min="3" max="3" width="44.83203125" bestFit="1" customWidth="1"/>
    <col min="4" max="4" width="9.6640625" bestFit="1" customWidth="1"/>
    <col min="5" max="5" width="9.33203125" bestFit="1" customWidth="1"/>
    <col min="6" max="6" width="10.5" bestFit="1" customWidth="1"/>
    <col min="7" max="7" width="14.6640625" bestFit="1" customWidth="1"/>
    <col min="8" max="8" width="12" bestFit="1" customWidth="1"/>
    <col min="10" max="10" width="10.83203125" bestFit="1" customWidth="1"/>
    <col min="11" max="11" width="17.6640625" bestFit="1" customWidth="1"/>
    <col min="12" max="12" width="15.5" bestFit="1" customWidth="1"/>
  </cols>
  <sheetData>
    <row r="2" spans="2:12" ht="23">
      <c r="B2" s="18" t="s">
        <v>10</v>
      </c>
      <c r="C2" s="19"/>
      <c r="D2" s="19"/>
      <c r="E2" s="19"/>
      <c r="F2" s="19"/>
      <c r="G2" s="19"/>
      <c r="H2" s="19"/>
    </row>
    <row r="3" spans="2:12" ht="16">
      <c r="B3" s="20" t="s">
        <v>0</v>
      </c>
      <c r="C3" s="20" t="s">
        <v>1</v>
      </c>
      <c r="D3" s="20" t="s">
        <v>3</v>
      </c>
      <c r="E3" s="20" t="s">
        <v>5</v>
      </c>
      <c r="F3" s="20" t="s">
        <v>4</v>
      </c>
      <c r="G3" s="20" t="s">
        <v>11</v>
      </c>
      <c r="H3" s="20" t="s">
        <v>12</v>
      </c>
      <c r="J3" s="24" t="s">
        <v>17</v>
      </c>
      <c r="K3" t="s">
        <v>19</v>
      </c>
      <c r="L3" t="s">
        <v>20</v>
      </c>
    </row>
    <row r="4" spans="2:12">
      <c r="B4" s="5">
        <v>2003</v>
      </c>
      <c r="C4" s="4" t="s">
        <v>2</v>
      </c>
      <c r="D4" s="5">
        <v>84</v>
      </c>
      <c r="E4" s="5">
        <v>55</v>
      </c>
      <c r="F4" s="5">
        <v>55</v>
      </c>
      <c r="G4" s="21">
        <f>tblCat3[[#This Row],[Hoogte]]*tblCat3[[#This Row],[Lengte]]*tblCat3[[#This Row],[Breedte]]</f>
        <v>254100</v>
      </c>
      <c r="H4" s="22">
        <f>tblCat3[[#This Row],[Inhoud (cm3)]]/1000</f>
        <v>254.1</v>
      </c>
      <c r="J4" s="25">
        <v>1999</v>
      </c>
      <c r="K4" s="26">
        <v>1</v>
      </c>
      <c r="L4" s="26">
        <v>40</v>
      </c>
    </row>
    <row r="5" spans="2:12">
      <c r="B5" s="5">
        <v>1999</v>
      </c>
      <c r="C5" s="4" t="s">
        <v>6</v>
      </c>
      <c r="D5" s="5">
        <v>40</v>
      </c>
      <c r="E5" s="5">
        <v>25</v>
      </c>
      <c r="F5" s="5">
        <v>25</v>
      </c>
      <c r="G5" s="21">
        <f>tblCat3[[#This Row],[Hoogte]]*tblCat3[[#This Row],[Lengte]]*tblCat3[[#This Row],[Breedte]]</f>
        <v>25000</v>
      </c>
      <c r="H5" s="22">
        <f>tblCat3[[#This Row],[Inhoud (cm3)]]/1000</f>
        <v>25</v>
      </c>
      <c r="J5" s="25">
        <v>2000</v>
      </c>
      <c r="K5" s="26">
        <v>3</v>
      </c>
      <c r="L5" s="26">
        <v>157</v>
      </c>
    </row>
    <row r="6" spans="2:12">
      <c r="B6" s="5">
        <v>2003</v>
      </c>
      <c r="C6" s="4" t="s">
        <v>7</v>
      </c>
      <c r="D6" s="5">
        <v>67</v>
      </c>
      <c r="E6" s="5">
        <v>35</v>
      </c>
      <c r="F6" s="5">
        <v>35</v>
      </c>
      <c r="G6" s="21">
        <f>tblCat3[[#This Row],[Hoogte]]*tblCat3[[#This Row],[Lengte]]*tblCat3[[#This Row],[Breedte]]</f>
        <v>82075</v>
      </c>
      <c r="H6" s="22">
        <f>tblCat3[[#This Row],[Inhoud (cm3)]]/1000</f>
        <v>82.075000000000003</v>
      </c>
      <c r="J6" s="25">
        <v>2001</v>
      </c>
      <c r="K6" s="26">
        <v>1</v>
      </c>
      <c r="L6" s="26">
        <v>53</v>
      </c>
    </row>
    <row r="7" spans="2:12">
      <c r="B7" s="5">
        <v>2000</v>
      </c>
      <c r="C7" s="5" t="s">
        <v>8</v>
      </c>
      <c r="D7" s="5">
        <v>50</v>
      </c>
      <c r="E7" s="5">
        <v>22</v>
      </c>
      <c r="F7" s="5">
        <v>22</v>
      </c>
      <c r="G7" s="21">
        <f>tblCat3[[#This Row],[Hoogte]]*tblCat3[[#This Row],[Lengte]]*tblCat3[[#This Row],[Breedte]]</f>
        <v>24200</v>
      </c>
      <c r="H7" s="22">
        <f>tblCat3[[#This Row],[Inhoud (cm3)]]/1000</f>
        <v>24.2</v>
      </c>
      <c r="J7" s="25">
        <v>2003</v>
      </c>
      <c r="K7" s="26">
        <v>2</v>
      </c>
      <c r="L7" s="26">
        <v>151</v>
      </c>
    </row>
    <row r="8" spans="2:12">
      <c r="B8" s="5">
        <v>2000</v>
      </c>
      <c r="C8" s="5" t="s">
        <v>9</v>
      </c>
      <c r="D8" s="5">
        <v>65</v>
      </c>
      <c r="E8" s="5">
        <v>39</v>
      </c>
      <c r="F8" s="5">
        <v>39</v>
      </c>
      <c r="G8" s="21">
        <f>tblCat3[[#This Row],[Hoogte]]*tblCat3[[#This Row],[Lengte]]*tblCat3[[#This Row],[Breedte]]</f>
        <v>98865</v>
      </c>
      <c r="H8" s="22">
        <f>tblCat3[[#This Row],[Inhoud (cm3)]]/1000</f>
        <v>98.864999999999995</v>
      </c>
      <c r="J8" s="25" t="s">
        <v>18</v>
      </c>
      <c r="K8" s="26">
        <v>7</v>
      </c>
      <c r="L8" s="26">
        <v>401</v>
      </c>
    </row>
    <row r="9" spans="2:12">
      <c r="B9" s="1">
        <v>2001</v>
      </c>
      <c r="C9" s="2" t="s">
        <v>13</v>
      </c>
      <c r="D9" s="1">
        <v>53</v>
      </c>
      <c r="E9" s="1">
        <v>41</v>
      </c>
      <c r="F9" s="1">
        <v>41</v>
      </c>
      <c r="G9" s="17">
        <f>tblCat3[[#This Row],[Hoogte]]*tblCat3[[#This Row],[Lengte]]*tblCat3[[#This Row],[Breedte]]</f>
        <v>89093</v>
      </c>
      <c r="H9" s="16">
        <f>tblCat3[[#This Row],[Inhoud (cm3)]]/1000</f>
        <v>89.093000000000004</v>
      </c>
    </row>
    <row r="10" spans="2:12">
      <c r="B10" s="1">
        <v>2000</v>
      </c>
      <c r="C10" s="2" t="s">
        <v>14</v>
      </c>
      <c r="D10" s="1">
        <v>42</v>
      </c>
      <c r="E10" s="1">
        <v>25</v>
      </c>
      <c r="F10" s="1">
        <v>25</v>
      </c>
      <c r="G10" s="17">
        <f>tblCat3[[#This Row],[Hoogte]]*tblCat3[[#This Row],[Lengte]]*tblCat3[[#This Row],[Breedte]]</f>
        <v>26250</v>
      </c>
      <c r="H10" s="16">
        <f>tblCat3[[#This Row],[Inhoud (cm3)]]/1000</f>
        <v>26.25</v>
      </c>
    </row>
    <row r="15" spans="2:12">
      <c r="B15">
        <v>1996</v>
      </c>
      <c r="C15" t="s">
        <v>15</v>
      </c>
      <c r="D15">
        <v>66</v>
      </c>
      <c r="E15">
        <v>42</v>
      </c>
      <c r="F15">
        <v>42</v>
      </c>
    </row>
    <row r="16" spans="2:12">
      <c r="B16">
        <v>2000</v>
      </c>
      <c r="C16" t="s">
        <v>16</v>
      </c>
      <c r="D16">
        <v>39</v>
      </c>
      <c r="E16">
        <v>31</v>
      </c>
      <c r="F16">
        <v>31</v>
      </c>
    </row>
  </sheetData>
  <pageMargins left="0.7" right="0.7" top="0.75" bottom="0.75" header="0.3" footer="0.3"/>
  <pageSetup paperSize="9" orientation="portrait" horizontalDpi="4294967293" verticalDpi="4294967293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/>
  </sheetViews>
  <sheetFormatPr baseColWidth="10" defaultColWidth="8.83203125" defaultRowHeight="14" x14ac:dyDescent="0"/>
  <cols>
    <col min="1" max="1" width="3.33203125" customWidth="1"/>
    <col min="2" max="2" width="6.6640625" bestFit="1" customWidth="1"/>
    <col min="3" max="3" width="44.83203125" bestFit="1" customWidth="1"/>
    <col min="4" max="4" width="9.6640625" bestFit="1" customWidth="1"/>
    <col min="5" max="5" width="9.33203125" bestFit="1" customWidth="1"/>
    <col min="6" max="6" width="10.5" bestFit="1" customWidth="1"/>
    <col min="7" max="7" width="14.6640625" bestFit="1" customWidth="1"/>
    <col min="8" max="8" width="12" bestFit="1" customWidth="1"/>
    <col min="9" max="9" width="4.6640625" customWidth="1"/>
    <col min="10" max="10" width="13.5" bestFit="1" customWidth="1"/>
    <col min="11" max="11" width="17.6640625" bestFit="1" customWidth="1"/>
    <col min="12" max="12" width="15.5" bestFit="1" customWidth="1"/>
  </cols>
  <sheetData>
    <row r="2" spans="2:12" ht="23">
      <c r="B2" s="18" t="s">
        <v>10</v>
      </c>
      <c r="C2" s="19"/>
      <c r="D2" s="19"/>
      <c r="E2" s="19"/>
      <c r="F2" s="19"/>
      <c r="G2" s="19"/>
      <c r="H2" s="19"/>
    </row>
    <row r="3" spans="2:12">
      <c r="B3" s="20" t="s">
        <v>0</v>
      </c>
      <c r="C3" s="20" t="s">
        <v>1</v>
      </c>
      <c r="D3" s="20" t="s">
        <v>3</v>
      </c>
      <c r="E3" s="20" t="s">
        <v>5</v>
      </c>
      <c r="F3" s="20" t="s">
        <v>4</v>
      </c>
      <c r="G3" s="20" t="s">
        <v>24</v>
      </c>
      <c r="H3" s="20" t="s">
        <v>12</v>
      </c>
      <c r="J3" s="24" t="s">
        <v>17</v>
      </c>
      <c r="K3" t="s">
        <v>19</v>
      </c>
      <c r="L3" t="s">
        <v>20</v>
      </c>
    </row>
    <row r="4" spans="2:12">
      <c r="B4" s="5">
        <v>2003</v>
      </c>
      <c r="C4" s="4" t="s">
        <v>2</v>
      </c>
      <c r="D4" s="5">
        <v>84</v>
      </c>
      <c r="E4" s="5">
        <v>55</v>
      </c>
      <c r="F4" s="5">
        <v>55</v>
      </c>
      <c r="G4" s="21">
        <f>tblCat4[[#This Row],[Hoogte]]*tblCat4[[#This Row],[Lengte]]*tblCat4[[#This Row],[Breedte]]</f>
        <v>254100</v>
      </c>
      <c r="H4" s="22">
        <f>tblCat4[[#This Row],[Inhoud (cm3)]]/1000</f>
        <v>254.1</v>
      </c>
      <c r="J4" s="25">
        <v>1996</v>
      </c>
      <c r="K4" s="26">
        <v>1</v>
      </c>
      <c r="L4" s="26">
        <v>66</v>
      </c>
    </row>
    <row r="5" spans="2:12">
      <c r="B5" s="5">
        <v>1999</v>
      </c>
      <c r="C5" s="4" t="s">
        <v>6</v>
      </c>
      <c r="D5" s="5">
        <v>40</v>
      </c>
      <c r="E5" s="5">
        <v>25</v>
      </c>
      <c r="F5" s="5">
        <v>25</v>
      </c>
      <c r="G5" s="21">
        <f>tblCat4[[#This Row],[Hoogte]]*tblCat4[[#This Row],[Lengte]]*tblCat4[[#This Row],[Breedte]]</f>
        <v>25000</v>
      </c>
      <c r="H5" s="22">
        <f>tblCat4[[#This Row],[Inhoud (cm3)]]/1000</f>
        <v>25</v>
      </c>
      <c r="J5" s="25">
        <v>1999</v>
      </c>
      <c r="K5" s="26">
        <v>1</v>
      </c>
      <c r="L5" s="26">
        <v>40</v>
      </c>
    </row>
    <row r="6" spans="2:12">
      <c r="B6" s="5">
        <v>2003</v>
      </c>
      <c r="C6" s="4" t="s">
        <v>7</v>
      </c>
      <c r="D6" s="5">
        <v>67</v>
      </c>
      <c r="E6" s="5">
        <v>35</v>
      </c>
      <c r="F6" s="5">
        <v>35</v>
      </c>
      <c r="G6" s="21">
        <f>tblCat4[[#This Row],[Hoogte]]*tblCat4[[#This Row],[Lengte]]*tblCat4[[#This Row],[Breedte]]</f>
        <v>82075</v>
      </c>
      <c r="H6" s="22">
        <f>tblCat4[[#This Row],[Inhoud (cm3)]]/1000</f>
        <v>82.075000000000003</v>
      </c>
      <c r="J6" s="25">
        <v>2000</v>
      </c>
      <c r="K6" s="26">
        <v>4</v>
      </c>
      <c r="L6" s="26">
        <v>196</v>
      </c>
    </row>
    <row r="7" spans="2:12">
      <c r="B7" s="5">
        <v>2000</v>
      </c>
      <c r="C7" s="5" t="s">
        <v>8</v>
      </c>
      <c r="D7" s="5">
        <v>50</v>
      </c>
      <c r="E7" s="5">
        <v>22</v>
      </c>
      <c r="F7" s="5">
        <v>22</v>
      </c>
      <c r="G7" s="21">
        <f>tblCat4[[#This Row],[Hoogte]]*tblCat4[[#This Row],[Lengte]]*tblCat4[[#This Row],[Breedte]]</f>
        <v>24200</v>
      </c>
      <c r="H7" s="22">
        <f>tblCat4[[#This Row],[Inhoud (cm3)]]/1000</f>
        <v>24.2</v>
      </c>
      <c r="J7" s="25">
        <v>2001</v>
      </c>
      <c r="K7" s="26">
        <v>1</v>
      </c>
      <c r="L7" s="26">
        <v>53</v>
      </c>
    </row>
    <row r="8" spans="2:12">
      <c r="B8" s="5">
        <v>2000</v>
      </c>
      <c r="C8" s="5" t="s">
        <v>9</v>
      </c>
      <c r="D8" s="5">
        <v>65</v>
      </c>
      <c r="E8" s="5">
        <v>39</v>
      </c>
      <c r="F8" s="5">
        <v>39</v>
      </c>
      <c r="G8" s="21">
        <f>tblCat4[[#This Row],[Hoogte]]*tblCat4[[#This Row],[Lengte]]*tblCat4[[#This Row],[Breedte]]</f>
        <v>98865</v>
      </c>
      <c r="H8" s="22">
        <f>tblCat4[[#This Row],[Inhoud (cm3)]]/1000</f>
        <v>98.864999999999995</v>
      </c>
      <c r="J8" s="25">
        <v>2003</v>
      </c>
      <c r="K8" s="26">
        <v>2</v>
      </c>
      <c r="L8" s="26">
        <v>151</v>
      </c>
    </row>
    <row r="9" spans="2:12">
      <c r="B9" s="1">
        <v>2001</v>
      </c>
      <c r="C9" s="2" t="s">
        <v>13</v>
      </c>
      <c r="D9" s="1">
        <v>53</v>
      </c>
      <c r="E9" s="1">
        <v>41</v>
      </c>
      <c r="F9" s="1">
        <v>41</v>
      </c>
      <c r="G9" s="17">
        <f>tblCat4[[#This Row],[Hoogte]]*tblCat4[[#This Row],[Lengte]]*tblCat4[[#This Row],[Breedte]]</f>
        <v>89093</v>
      </c>
      <c r="H9" s="16">
        <f>tblCat4[[#This Row],[Inhoud (cm3)]]/1000</f>
        <v>89.093000000000004</v>
      </c>
      <c r="J9" s="25" t="s">
        <v>18</v>
      </c>
      <c r="K9" s="26">
        <v>9</v>
      </c>
      <c r="L9" s="26">
        <v>506</v>
      </c>
    </row>
    <row r="10" spans="2:12">
      <c r="B10" s="1">
        <v>2000</v>
      </c>
      <c r="C10" s="2" t="s">
        <v>14</v>
      </c>
      <c r="D10" s="1">
        <v>42</v>
      </c>
      <c r="E10" s="1">
        <v>25</v>
      </c>
      <c r="F10" s="1">
        <v>25</v>
      </c>
      <c r="G10" s="17">
        <f>tblCat4[[#This Row],[Hoogte]]*tblCat4[[#This Row],[Lengte]]*tblCat4[[#This Row],[Breedte]]</f>
        <v>26250</v>
      </c>
      <c r="H10" s="16">
        <f>tblCat4[[#This Row],[Inhoud (cm3)]]/1000</f>
        <v>26.25</v>
      </c>
      <c r="J10" s="25"/>
      <c r="K10" s="26"/>
      <c r="L10" s="26"/>
    </row>
    <row r="11" spans="2:12">
      <c r="B11" s="1">
        <v>1996</v>
      </c>
      <c r="C11" s="2" t="s">
        <v>15</v>
      </c>
      <c r="D11" s="1">
        <v>66</v>
      </c>
      <c r="E11" s="1">
        <v>42</v>
      </c>
      <c r="F11" s="1">
        <v>42</v>
      </c>
      <c r="G11" s="17">
        <f>tblCat4[[#This Row],[Hoogte]]*tblCat4[[#This Row],[Lengte]]*tblCat4[[#This Row],[Breedte]]</f>
        <v>116424</v>
      </c>
      <c r="H11" s="16">
        <f>tblCat4[[#This Row],[Inhoud (cm3)]]/1000</f>
        <v>116.42400000000001</v>
      </c>
      <c r="J11" s="25"/>
      <c r="K11" s="26"/>
      <c r="L11" s="26"/>
    </row>
    <row r="12" spans="2:12">
      <c r="B12" s="1">
        <v>2000</v>
      </c>
      <c r="C12" s="2" t="s">
        <v>16</v>
      </c>
      <c r="D12" s="1">
        <v>39</v>
      </c>
      <c r="E12" s="1">
        <v>31</v>
      </c>
      <c r="F12" s="1">
        <v>31</v>
      </c>
      <c r="G12" s="17">
        <f>tblCat4[[#This Row],[Hoogte]]*tblCat4[[#This Row],[Lengte]]*tblCat4[[#This Row],[Breedte]]</f>
        <v>37479</v>
      </c>
      <c r="H12" s="16">
        <f>tblCat4[[#This Row],[Inhoud (cm3)]]/1000</f>
        <v>37.478999999999999</v>
      </c>
      <c r="J12" s="25"/>
      <c r="K12" s="26"/>
      <c r="L12" s="26"/>
    </row>
    <row r="13" spans="2:12">
      <c r="B13" s="1" t="s">
        <v>22</v>
      </c>
      <c r="C13" s="2">
        <f>SUBTOTAL(103,tblCat4[Omschr])</f>
        <v>9</v>
      </c>
      <c r="D13" s="1">
        <f>SUBTOTAL(109,tblCat4[Hoogte])</f>
        <v>506</v>
      </c>
      <c r="E13" s="1"/>
      <c r="F13" s="1"/>
      <c r="G13" s="33"/>
      <c r="H13" s="34">
        <f>SUBTOTAL(109,tblCat4[Inhoud (l)])</f>
        <v>753.48599999999999</v>
      </c>
      <c r="J13" s="25"/>
      <c r="K13" s="26"/>
      <c r="L13" s="26"/>
    </row>
    <row r="14" spans="2:12">
      <c r="J14" s="25"/>
      <c r="K14" s="26"/>
      <c r="L14" s="26"/>
    </row>
    <row r="15" spans="2:12">
      <c r="J15" s="25"/>
      <c r="K15" s="26"/>
      <c r="L15" s="26"/>
    </row>
    <row r="16" spans="2:12">
      <c r="J16" s="25"/>
      <c r="K16" s="26"/>
      <c r="L16" s="26"/>
    </row>
    <row r="17" spans="10:12">
      <c r="J17" s="25"/>
      <c r="K17" s="26"/>
      <c r="L17" s="26"/>
    </row>
    <row r="18" spans="10:12" ht="15" thickBot="1"/>
    <row r="19" spans="10:12">
      <c r="J19" s="32" t="s">
        <v>21</v>
      </c>
      <c r="K19" s="29">
        <v>2000</v>
      </c>
    </row>
    <row r="20" spans="10:12">
      <c r="J20" s="30" t="str">
        <f>tblCat4[[#Headers],[Hoogte]]</f>
        <v>Hoogte</v>
      </c>
      <c r="K20" s="31">
        <f>SUMIF(tblCat4[Jaar],K19,tblCat4[Hoogte])</f>
        <v>196</v>
      </c>
    </row>
    <row r="21" spans="10:12" ht="15" thickBot="1">
      <c r="J21" s="28" t="str">
        <f>tblCat4[[#Headers],[Lengte]]</f>
        <v>Lengte</v>
      </c>
      <c r="K21" s="27">
        <f>SUMIF(tblCat4[Jaar],K19,tblCat4[Lengte])</f>
        <v>117</v>
      </c>
    </row>
    <row r="23" spans="10:12">
      <c r="J23" t="s">
        <v>23</v>
      </c>
      <c r="K23">
        <f>tblCat4[[#Totals],[Hoogte]]</f>
        <v>506</v>
      </c>
    </row>
  </sheetData>
  <pageMargins left="0.7" right="0.7" top="0.75" bottom="0.75" header="0.3" footer="0.3"/>
  <pageSetup paperSize="9" orientation="portrait" horizontalDpi="4294967293" verticalDpi="4294967293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Voorblad</vt:lpstr>
      <vt:lpstr>Cat1</vt:lpstr>
      <vt:lpstr>Cat2</vt:lpstr>
      <vt:lpstr>Cat3</vt:lpstr>
      <vt:lpstr>Cat4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2016-04-29T10:41:51Z</dcterms:created>
  <dcterms:modified xsi:type="dcterms:W3CDTF">2016-04-30T06:44:24Z</dcterms:modified>
</cp:coreProperties>
</file>