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605" windowHeight="16440" tabRatio="500"/>
  </bookViews>
  <sheets>
    <sheet name="Voorblad" sheetId="4" r:id="rId1"/>
    <sheet name="Data" sheetId="1" r:id="rId2"/>
    <sheet name="Ovz1" sheetId="3" r:id="rId3"/>
    <sheet name="Ovz2" sheetId="2" r:id="rId4"/>
  </sheets>
  <definedNames>
    <definedName name="_xlnm._FilterDatabase" localSheetId="1" hidden="1">Data!$B$3:$B$21</definedName>
    <definedName name="_xlnm._FilterDatabase" localSheetId="2" hidden="1">'Ovz1'!#REF!</definedName>
    <definedName name="_xlnm.Extract" localSheetId="1">Data!#REF!</definedName>
    <definedName name="_xlnm.Extract" localSheetId="2">'Ovz1'!$B$3</definedName>
  </definedNames>
  <calcPr calcId="145621" concurrentCalc="0"/>
  <pivotCaches>
    <pivotCache cacheId="7" r:id="rId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C4" i="1"/>
  <c r="H6" i="2" a="1"/>
  <c r="H6" i="2"/>
  <c r="G6" i="2" a="1"/>
  <c r="G6" i="2"/>
  <c r="F6" i="2" a="1"/>
  <c r="F6" i="2"/>
  <c r="E6" i="2" a="1"/>
  <c r="E6" i="2"/>
  <c r="D6" i="2" a="1"/>
  <c r="D6" i="2"/>
  <c r="H5" i="2" a="1"/>
  <c r="H5" i="2"/>
  <c r="G5" i="2" a="1"/>
  <c r="G5" i="2"/>
  <c r="F5" i="2" a="1"/>
  <c r="F5" i="2"/>
  <c r="E5" i="2" a="1"/>
  <c r="E5" i="2"/>
  <c r="D5" i="2" a="1"/>
  <c r="D5" i="2"/>
  <c r="H4" i="2" a="1"/>
  <c r="H4" i="2"/>
  <c r="G4" i="2" a="1"/>
  <c r="G4" i="2"/>
  <c r="F4" i="2" a="1"/>
  <c r="F4" i="2"/>
  <c r="E4" i="2" a="1"/>
  <c r="E4" i="2"/>
  <c r="D4" i="2" a="1"/>
  <c r="D4" i="2"/>
  <c r="H3" i="2" a="1"/>
  <c r="H3" i="2"/>
  <c r="G3" i="2" a="1"/>
  <c r="G3" i="2"/>
  <c r="F3" i="2" a="1"/>
  <c r="F3" i="2"/>
  <c r="E3" i="2" a="1"/>
  <c r="E3" i="2"/>
  <c r="D3" i="2" a="1"/>
  <c r="D3" i="2"/>
  <c r="D15" i="2"/>
  <c r="H12" i="2"/>
  <c r="G12" i="2"/>
  <c r="F12" i="2"/>
  <c r="E12" i="2"/>
  <c r="D12" i="2"/>
  <c r="C12" i="2"/>
  <c r="H11" i="2"/>
  <c r="G11" i="2"/>
  <c r="F11" i="2"/>
  <c r="E11" i="2"/>
  <c r="D11" i="2"/>
  <c r="C11" i="2"/>
  <c r="H10" i="2"/>
  <c r="G10" i="2"/>
  <c r="F10" i="2"/>
  <c r="E10" i="2"/>
  <c r="D10" i="2"/>
  <c r="C10" i="2"/>
  <c r="H9" i="2"/>
  <c r="G9" i="2"/>
  <c r="F9" i="2"/>
  <c r="E9" i="2"/>
  <c r="D9" i="2"/>
  <c r="C9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C6" i="2"/>
  <c r="C5" i="2"/>
  <c r="C4" i="2"/>
  <c r="C3" i="2"/>
  <c r="C13" i="3"/>
  <c r="C12" i="3"/>
  <c r="C11" i="3"/>
  <c r="C10" i="3"/>
  <c r="C9" i="3"/>
  <c r="C8" i="3"/>
  <c r="C7" i="3"/>
  <c r="C6" i="3"/>
  <c r="C5" i="3"/>
  <c r="C4" i="3"/>
  <c r="C3" i="3"/>
  <c r="H25" i="3"/>
  <c r="G25" i="3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F25" i="3"/>
  <c r="E25" i="3"/>
  <c r="D25" i="3"/>
  <c r="H24" i="3"/>
  <c r="G24" i="3"/>
  <c r="F24" i="3"/>
  <c r="E24" i="3"/>
  <c r="D24" i="3"/>
  <c r="H23" i="3"/>
  <c r="G23" i="3"/>
  <c r="F23" i="3"/>
  <c r="E23" i="3"/>
  <c r="D23" i="3"/>
  <c r="H22" i="3"/>
  <c r="G22" i="3"/>
  <c r="F22" i="3"/>
  <c r="E22" i="3"/>
  <c r="D22" i="3"/>
  <c r="H19" i="3"/>
  <c r="G19" i="3"/>
  <c r="F19" i="3"/>
  <c r="E19" i="3"/>
  <c r="D19" i="3"/>
  <c r="H18" i="3"/>
  <c r="G18" i="3"/>
  <c r="F18" i="3"/>
  <c r="E18" i="3"/>
  <c r="D18" i="3"/>
  <c r="H17" i="3"/>
  <c r="G17" i="3"/>
  <c r="F17" i="3"/>
  <c r="E17" i="3"/>
  <c r="D17" i="3"/>
  <c r="H16" i="3"/>
  <c r="G16" i="3"/>
  <c r="F16" i="3"/>
  <c r="E16" i="3"/>
  <c r="D16" i="3"/>
  <c r="C25" i="3"/>
  <c r="C24" i="3"/>
  <c r="C23" i="3"/>
  <c r="C22" i="3"/>
  <c r="C19" i="3"/>
  <c r="C18" i="3"/>
  <c r="C17" i="3"/>
  <c r="C16" i="3"/>
</calcChain>
</file>

<file path=xl/sharedStrings.xml><?xml version="1.0" encoding="utf-8"?>
<sst xmlns="http://schemas.openxmlformats.org/spreadsheetml/2006/main" count="66" uniqueCount="25">
  <si>
    <t>Naam</t>
  </si>
  <si>
    <t>Bedrag</t>
  </si>
  <si>
    <t>Datum</t>
  </si>
  <si>
    <t>Jan</t>
  </si>
  <si>
    <t>Piet</t>
  </si>
  <si>
    <t>Hein</t>
  </si>
  <si>
    <t>Mark</t>
  </si>
  <si>
    <t>Wim</t>
  </si>
  <si>
    <t>Loes</t>
  </si>
  <si>
    <t>Petra</t>
  </si>
  <si>
    <t>Marie-Jose</t>
  </si>
  <si>
    <t>Gerard</t>
  </si>
  <si>
    <t>Ine</t>
  </si>
  <si>
    <t>Maria</t>
  </si>
  <si>
    <t>TotBedr</t>
  </si>
  <si>
    <t>Hulp1</t>
  </si>
  <si>
    <t>Hulp2</t>
  </si>
  <si>
    <t>Laatste betaling</t>
  </si>
  <si>
    <t>Aantal</t>
  </si>
  <si>
    <t>Rijlabels</t>
  </si>
  <si>
    <t>Eindtotaal</t>
  </si>
  <si>
    <t>Som van Bedrag</t>
  </si>
  <si>
    <t>www.ginfo.nl</t>
  </si>
  <si>
    <t>© 2017, G-Info/G. Verbruggen</t>
  </si>
  <si>
    <t>Voorbeeld materiaal -  Niet-uniek zoeken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</si>
</sst>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 dd/mm/yyyy"/>
  </numFmts>
  <fonts count="11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theme="9"/>
      <name val="Arial"/>
      <family val="2"/>
    </font>
    <font>
      <b/>
      <sz val="10"/>
      <name val="Verdana"/>
      <family val="2"/>
    </font>
    <font>
      <b/>
      <sz val="18"/>
      <color indexed="8"/>
      <name val="Arial"/>
      <family val="2"/>
    </font>
    <font>
      <b/>
      <sz val="30"/>
      <color indexed="3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 style="thick">
        <color indexed="53"/>
      </left>
      <right/>
      <top style="thick">
        <color indexed="53"/>
      </top>
      <bottom/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1" fillId="0" borderId="0" xfId="1"/>
    <xf numFmtId="164" fontId="0" fillId="0" borderId="0" xfId="0" applyNumberFormat="1"/>
    <xf numFmtId="164" fontId="0" fillId="0" borderId="0" xfId="0" applyNumberFormat="1" applyBorder="1"/>
    <xf numFmtId="0" fontId="0" fillId="0" borderId="0" xfId="0" applyNumberFormat="1" applyBorder="1"/>
    <xf numFmtId="0" fontId="0" fillId="0" borderId="4" xfId="0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3" xfId="0" applyFont="1" applyBorder="1"/>
    <xf numFmtId="14" fontId="0" fillId="0" borderId="10" xfId="0" applyNumberFormat="1" applyBorder="1"/>
    <xf numFmtId="14" fontId="0" fillId="0" borderId="0" xfId="0" applyNumberFormat="1" applyBorder="1"/>
    <xf numFmtId="14" fontId="0" fillId="0" borderId="4" xfId="0" applyNumberFormat="1" applyBorder="1"/>
    <xf numFmtId="14" fontId="0" fillId="0" borderId="11" xfId="0" applyNumberFormat="1" applyBorder="1"/>
    <xf numFmtId="14" fontId="0" fillId="0" borderId="2" xfId="0" applyNumberFormat="1" applyBorder="1"/>
    <xf numFmtId="14" fontId="0" fillId="0" borderId="1" xfId="0" applyNumberFormat="1" applyBorder="1"/>
    <xf numFmtId="0" fontId="0" fillId="0" borderId="13" xfId="0" applyBorder="1"/>
    <xf numFmtId="0" fontId="0" fillId="0" borderId="14" xfId="0" applyBorder="1"/>
    <xf numFmtId="0" fontId="4" fillId="0" borderId="12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22"/>
    <xf numFmtId="0" fontId="5" fillId="0" borderId="0" xfId="22" applyBorder="1"/>
    <xf numFmtId="0" fontId="5" fillId="2" borderId="0" xfId="22" applyFill="1"/>
    <xf numFmtId="0" fontId="5" fillId="2" borderId="0" xfId="22" applyFill="1" applyBorder="1"/>
    <xf numFmtId="0" fontId="5" fillId="3" borderId="0" xfId="22" applyFill="1"/>
    <xf numFmtId="0" fontId="5" fillId="3" borderId="0" xfId="22" applyFill="1" applyBorder="1"/>
    <xf numFmtId="0" fontId="5" fillId="3" borderId="15" xfId="22" applyFill="1" applyBorder="1"/>
    <xf numFmtId="0" fontId="5" fillId="3" borderId="16" xfId="22" applyFill="1" applyBorder="1"/>
    <xf numFmtId="0" fontId="5" fillId="3" borderId="17" xfId="22" applyFill="1" applyBorder="1"/>
    <xf numFmtId="0" fontId="5" fillId="3" borderId="18" xfId="22" applyFill="1" applyBorder="1"/>
    <xf numFmtId="0" fontId="5" fillId="3" borderId="19" xfId="22" applyFill="1" applyBorder="1"/>
    <xf numFmtId="0" fontId="6" fillId="3" borderId="0" xfId="23" applyFill="1" applyAlignment="1" applyProtection="1">
      <alignment horizontal="right"/>
      <protection locked="0"/>
    </xf>
    <xf numFmtId="0" fontId="6" fillId="3" borderId="0" xfId="23" applyFill="1" applyBorder="1" applyAlignment="1" applyProtection="1">
      <alignment horizontal="right"/>
      <protection locked="0"/>
    </xf>
    <xf numFmtId="0" fontId="7" fillId="3" borderId="0" xfId="22" applyFont="1" applyFill="1" applyBorder="1" applyAlignment="1">
      <alignment horizontal="right"/>
    </xf>
    <xf numFmtId="0" fontId="8" fillId="3" borderId="0" xfId="22" applyFont="1" applyFill="1" applyBorder="1" applyAlignment="1">
      <alignment horizontal="right"/>
    </xf>
    <xf numFmtId="0" fontId="9" fillId="3" borderId="0" xfId="22" applyFont="1" applyFill="1" applyBorder="1" applyAlignment="1">
      <alignment horizontal="right"/>
    </xf>
    <xf numFmtId="0" fontId="10" fillId="3" borderId="0" xfId="22" applyFont="1" applyFill="1" applyBorder="1"/>
    <xf numFmtId="0" fontId="5" fillId="3" borderId="20" xfId="22" applyFill="1" applyBorder="1"/>
    <xf numFmtId="0" fontId="5" fillId="3" borderId="21" xfId="22" applyFill="1" applyBorder="1"/>
    <xf numFmtId="0" fontId="5" fillId="3" borderId="22" xfId="22" applyFill="1" applyBorder="1"/>
  </cellXfs>
  <cellStyles count="24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3" builtinId="8"/>
    <cellStyle name="Normaal 2" xfId="1"/>
    <cellStyle name="Normal 2" xfId="22"/>
    <cellStyle name="Standaard" xfId="0" builtinId="0"/>
  </cellStyles>
  <dxfs count="3">
    <dxf>
      <numFmt numFmtId="0" formatCode="General"/>
    </dxf>
    <dxf>
      <numFmt numFmtId="0" formatCode="General"/>
    </dxf>
    <dxf>
      <numFmt numFmtId="164" formatCode="ddd\ dd/mm/yyyy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317500</xdr:colOff>
      <xdr:row>5</xdr:row>
      <xdr:rowOff>76201</xdr:rowOff>
    </xdr:from>
    <xdr:ext cx="2466266" cy="1695450"/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85826"/>
          <a:ext cx="2466266" cy="1695450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js Verbruggen" refreshedDate="43055.527094097219" createdVersion="4" refreshedVersion="4" minRefreshableVersion="3" recordCount="19">
  <cacheSource type="worksheet">
    <worksheetSource name="tblBetalingen"/>
  </cacheSource>
  <cacheFields count="5">
    <cacheField name="Naam" numFmtId="0">
      <sharedItems count="11">
        <s v="Jan"/>
        <s v="Piet"/>
        <s v="Hein"/>
        <s v="Mark"/>
        <s v="Wim"/>
        <s v="Loes"/>
        <s v="Petra"/>
        <s v="Marie-Jose"/>
        <s v="Ine"/>
        <s v="Gerard"/>
        <s v="Maria"/>
      </sharedItems>
    </cacheField>
    <cacheField name="Datum" numFmtId="164">
      <sharedItems containsSemiMixedTypes="0" containsNonDate="0" containsDate="1" containsString="0" minDate="2017-09-01T00:00:00" maxDate="2017-09-28T00:00:00" count="19">
        <d v="2017-09-0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</sharedItems>
    </cacheField>
    <cacheField name="Bedrag" numFmtId="0">
      <sharedItems containsSemiMixedTypes="0" containsString="0" containsNumber="1" containsInteger="1" minValue="118" maxValue="198"/>
    </cacheField>
    <cacheField name="Hulp1" numFmtId="0">
      <sharedItems containsSemiMixedTypes="0" containsString="0" containsNumber="1" containsInteger="1" minValue="1" maxValue="3"/>
    </cacheField>
    <cacheField name="Hulp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n v="165"/>
    <n v="1"/>
    <s v="Jan1"/>
  </r>
  <r>
    <x v="1"/>
    <x v="1"/>
    <n v="118"/>
    <n v="1"/>
    <s v="Piet1"/>
  </r>
  <r>
    <x v="2"/>
    <x v="2"/>
    <n v="198"/>
    <n v="1"/>
    <s v="Hein1"/>
  </r>
  <r>
    <x v="3"/>
    <x v="3"/>
    <n v="145"/>
    <n v="1"/>
    <s v="Mark1"/>
  </r>
  <r>
    <x v="4"/>
    <x v="4"/>
    <n v="163"/>
    <n v="1"/>
    <s v="Wim1"/>
  </r>
  <r>
    <x v="5"/>
    <x v="5"/>
    <n v="134"/>
    <n v="1"/>
    <s v="Loes1"/>
  </r>
  <r>
    <x v="6"/>
    <x v="6"/>
    <n v="170"/>
    <n v="1"/>
    <s v="Petra1"/>
  </r>
  <r>
    <x v="7"/>
    <x v="7"/>
    <n v="138"/>
    <n v="1"/>
    <s v="Marie-Jose1"/>
  </r>
  <r>
    <x v="2"/>
    <x v="8"/>
    <n v="168"/>
    <n v="2"/>
    <s v="Hein2"/>
  </r>
  <r>
    <x v="5"/>
    <x v="9"/>
    <n v="187"/>
    <n v="2"/>
    <s v="Loes2"/>
  </r>
  <r>
    <x v="7"/>
    <x v="10"/>
    <n v="153"/>
    <n v="2"/>
    <s v="Marie-Jose2"/>
  </r>
  <r>
    <x v="6"/>
    <x v="11"/>
    <n v="164"/>
    <n v="2"/>
    <s v="Petra2"/>
  </r>
  <r>
    <x v="1"/>
    <x v="12"/>
    <n v="159"/>
    <n v="2"/>
    <s v="Piet2"/>
  </r>
  <r>
    <x v="4"/>
    <x v="13"/>
    <n v="195"/>
    <n v="2"/>
    <s v="Wim2"/>
  </r>
  <r>
    <x v="8"/>
    <x v="14"/>
    <n v="119"/>
    <n v="1"/>
    <s v="Ine1"/>
  </r>
  <r>
    <x v="9"/>
    <x v="15"/>
    <n v="181"/>
    <n v="1"/>
    <s v="Gerard1"/>
  </r>
  <r>
    <x v="4"/>
    <x v="16"/>
    <n v="155"/>
    <n v="3"/>
    <s v="Wim3"/>
  </r>
  <r>
    <x v="10"/>
    <x v="17"/>
    <n v="150"/>
    <n v="1"/>
    <s v="Maria1"/>
  </r>
  <r>
    <x v="5"/>
    <x v="18"/>
    <n v="128"/>
    <n v="3"/>
    <s v="Loes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7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J2:K7" firstHeaderRow="1" firstDataRow="1" firstDataCol="1"/>
  <pivotFields count="5">
    <pivotField axis="axisRow" showAll="0">
      <items count="12">
        <item x="0"/>
        <item h="1" x="9"/>
        <item h="1" x="2"/>
        <item h="1" x="8"/>
        <item x="1"/>
        <item x="6"/>
        <item x="5"/>
        <item h="1" x="10"/>
        <item h="1" x="7"/>
        <item h="1" x="3"/>
        <item h="1" x="4"/>
        <item t="default"/>
      </items>
    </pivotField>
    <pivotField numFmtId="164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showAll="0"/>
    <pivotField showAll="0"/>
    <pivotField showAll="0"/>
  </pivotFields>
  <rowFields count="1">
    <field x="0"/>
  </rowFields>
  <rowItems count="5">
    <i>
      <x/>
    </i>
    <i>
      <x v="4"/>
    </i>
    <i>
      <x v="5"/>
    </i>
    <i>
      <x v="6"/>
    </i>
    <i t="grand">
      <x/>
    </i>
  </rowItems>
  <colItems count="1">
    <i/>
  </colItems>
  <dataFields count="1">
    <dataField name="Som van Bedrag" fld="2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blBetalingen" displayName="tblBetalingen" ref="B2:F21" totalsRowShown="0">
  <tableColumns count="5">
    <tableColumn id="1" name="Naam"/>
    <tableColumn id="2" name="Datum" dataDxfId="2">
      <calculatedColumnFormula>WORKDAY(C2,1)</calculatedColumnFormula>
    </tableColumn>
    <tableColumn id="3" name="Bedrag"/>
    <tableColumn id="4" name="Hulp1" dataDxfId="1">
      <calculatedColumnFormula>COUNTIF(OFFSET(tblBetalingen[[#Headers],[Naam]],1,0,ROW()-ROW(tblBetalingen[[#Headers],[Naam]])),tblBetalingen[[#This Row],[Naam]])</calculatedColumnFormula>
    </tableColumn>
    <tableColumn id="5" name="Hulp2" dataDxfId="0">
      <calculatedColumnFormula>tblBetalingen[[#This Row],[Naam]]&amp;tblBetalingen[[#This Row],[Hulp1]]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0" customHeight="1" zeroHeight="1" x14ac:dyDescent="0.2"/>
  <cols>
    <col min="1" max="1" width="1" style="30" customWidth="1"/>
    <col min="2" max="3" width="7.75" style="30" customWidth="1"/>
    <col min="4" max="4" width="2.375" style="30" customWidth="1"/>
    <col min="5" max="13" width="7.75" style="30" customWidth="1"/>
    <col min="14" max="14" width="5.125" style="31" customWidth="1"/>
    <col min="15" max="15" width="9" style="30" customWidth="1"/>
    <col min="16" max="16" width="2.5" style="30" customWidth="1"/>
    <col min="17" max="26" width="8" style="30" customWidth="1"/>
    <col min="27" max="16384" width="8" style="30" hidden="1"/>
  </cols>
  <sheetData>
    <row r="1" spans="1:44" ht="6.95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</row>
    <row r="2" spans="1:44" ht="12.75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</row>
    <row r="3" spans="1:44" ht="12.75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</row>
    <row r="4" spans="1:44" ht="13.5" thickBot="1" x14ac:dyDescent="0.25">
      <c r="A4" s="32"/>
      <c r="B4" s="32"/>
      <c r="C4" s="32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  <c r="O4" s="34"/>
      <c r="P4" s="34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</row>
    <row r="5" spans="1:44" ht="13.5" thickTop="1" x14ac:dyDescent="0.2">
      <c r="A5" s="32"/>
      <c r="B5" s="32"/>
      <c r="C5" s="32"/>
      <c r="D5" s="34"/>
      <c r="E5" s="49"/>
      <c r="F5" s="48"/>
      <c r="G5" s="48"/>
      <c r="H5" s="48"/>
      <c r="I5" s="48"/>
      <c r="J5" s="48"/>
      <c r="K5" s="48"/>
      <c r="L5" s="48"/>
      <c r="M5" s="48"/>
      <c r="N5" s="48"/>
      <c r="O5" s="47"/>
      <c r="P5" s="34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</row>
    <row r="6" spans="1:44" ht="20.25" x14ac:dyDescent="0.3">
      <c r="A6" s="32"/>
      <c r="B6" s="32"/>
      <c r="C6" s="32"/>
      <c r="D6" s="34"/>
      <c r="E6" s="40"/>
      <c r="F6" s="46"/>
      <c r="G6" s="35"/>
      <c r="H6" s="35"/>
      <c r="I6" s="35"/>
      <c r="J6" s="35"/>
      <c r="K6" s="35"/>
      <c r="L6" s="35"/>
      <c r="M6" s="35"/>
      <c r="N6" s="35"/>
      <c r="O6" s="39"/>
      <c r="P6" s="34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</row>
    <row r="7" spans="1:44" ht="12.75" x14ac:dyDescent="0.2">
      <c r="A7" s="32"/>
      <c r="B7" s="32"/>
      <c r="C7" s="32"/>
      <c r="D7" s="34"/>
      <c r="E7" s="40"/>
      <c r="F7" s="35"/>
      <c r="G7" s="35"/>
      <c r="H7" s="35"/>
      <c r="I7" s="35"/>
      <c r="J7" s="35"/>
      <c r="K7" s="35"/>
      <c r="L7" s="35"/>
      <c r="M7" s="35"/>
      <c r="N7" s="35"/>
      <c r="O7" s="39"/>
      <c r="P7" s="34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</row>
    <row r="8" spans="1:44" ht="12.75" x14ac:dyDescent="0.2">
      <c r="A8" s="32"/>
      <c r="B8" s="32"/>
      <c r="C8" s="32"/>
      <c r="D8" s="34"/>
      <c r="E8" s="40"/>
      <c r="F8" s="35"/>
      <c r="G8" s="35"/>
      <c r="H8" s="35"/>
      <c r="I8" s="35"/>
      <c r="J8" s="35"/>
      <c r="K8" s="35"/>
      <c r="L8" s="35"/>
      <c r="M8" s="35"/>
      <c r="N8" s="35"/>
      <c r="O8" s="39"/>
      <c r="P8" s="34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</row>
    <row r="9" spans="1:44" ht="12.75" x14ac:dyDescent="0.2">
      <c r="A9" s="32"/>
      <c r="B9" s="32"/>
      <c r="C9" s="32"/>
      <c r="D9" s="34"/>
      <c r="E9" s="40"/>
      <c r="F9" s="35"/>
      <c r="G9" s="35"/>
      <c r="H9" s="35"/>
      <c r="I9" s="35"/>
      <c r="J9" s="35"/>
      <c r="K9" s="35"/>
      <c r="L9" s="35"/>
      <c r="M9" s="35"/>
      <c r="N9" s="35"/>
      <c r="O9" s="39"/>
      <c r="P9" s="34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</row>
    <row r="10" spans="1:44" ht="12.75" x14ac:dyDescent="0.2">
      <c r="A10" s="32"/>
      <c r="B10" s="32"/>
      <c r="C10" s="32"/>
      <c r="D10" s="34"/>
      <c r="E10" s="40"/>
      <c r="F10" s="35"/>
      <c r="G10" s="35"/>
      <c r="H10" s="35"/>
      <c r="I10" s="35"/>
      <c r="J10" s="35"/>
      <c r="K10" s="35"/>
      <c r="L10" s="35"/>
      <c r="M10" s="35"/>
      <c r="N10" s="35"/>
      <c r="O10" s="39"/>
      <c r="P10" s="34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</row>
    <row r="11" spans="1:44" ht="12.75" x14ac:dyDescent="0.2">
      <c r="A11" s="32"/>
      <c r="B11" s="32"/>
      <c r="C11" s="32"/>
      <c r="D11" s="34"/>
      <c r="E11" s="40"/>
      <c r="F11" s="35"/>
      <c r="G11" s="35"/>
      <c r="H11" s="35"/>
      <c r="I11" s="35"/>
      <c r="J11" s="35"/>
      <c r="K11" s="35"/>
      <c r="L11" s="35"/>
      <c r="M11" s="35"/>
      <c r="N11" s="35"/>
      <c r="O11" s="39"/>
      <c r="P11" s="34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</row>
    <row r="12" spans="1:44" ht="12.75" x14ac:dyDescent="0.2">
      <c r="A12" s="32"/>
      <c r="B12" s="32"/>
      <c r="C12" s="32"/>
      <c r="D12" s="34"/>
      <c r="E12" s="40"/>
      <c r="F12" s="35"/>
      <c r="G12" s="35"/>
      <c r="H12" s="35"/>
      <c r="I12" s="35"/>
      <c r="J12" s="35"/>
      <c r="K12" s="35"/>
      <c r="L12" s="35"/>
      <c r="M12" s="35"/>
      <c r="N12" s="35"/>
      <c r="O12" s="39"/>
      <c r="P12" s="34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</row>
    <row r="13" spans="1:44" ht="12.75" x14ac:dyDescent="0.2">
      <c r="A13" s="32"/>
      <c r="B13" s="32"/>
      <c r="C13" s="32"/>
      <c r="D13" s="34"/>
      <c r="E13" s="40"/>
      <c r="F13" s="35"/>
      <c r="G13" s="35"/>
      <c r="H13" s="35"/>
      <c r="I13" s="35"/>
      <c r="J13" s="35"/>
      <c r="K13" s="35"/>
      <c r="L13" s="35"/>
      <c r="M13" s="35"/>
      <c r="N13" s="35"/>
      <c r="O13" s="39"/>
      <c r="P13" s="34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</row>
    <row r="14" spans="1:44" ht="12.75" x14ac:dyDescent="0.2">
      <c r="A14" s="32"/>
      <c r="B14" s="32"/>
      <c r="C14" s="32"/>
      <c r="D14" s="34"/>
      <c r="E14" s="40"/>
      <c r="F14" s="35"/>
      <c r="G14" s="35"/>
      <c r="H14" s="35"/>
      <c r="I14" s="35"/>
      <c r="J14" s="35"/>
      <c r="K14" s="35"/>
      <c r="L14" s="35"/>
      <c r="M14" s="35"/>
      <c r="N14" s="35"/>
      <c r="O14" s="39"/>
      <c r="P14" s="34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</row>
    <row r="15" spans="1:44" ht="12.75" x14ac:dyDescent="0.2">
      <c r="A15" s="32"/>
      <c r="B15" s="32"/>
      <c r="C15" s="32"/>
      <c r="D15" s="34"/>
      <c r="E15" s="40"/>
      <c r="F15" s="35"/>
      <c r="G15" s="35"/>
      <c r="H15" s="35"/>
      <c r="I15" s="35"/>
      <c r="J15" s="35"/>
      <c r="K15" s="35"/>
      <c r="L15" s="35"/>
      <c r="M15" s="35"/>
      <c r="N15" s="35"/>
      <c r="O15" s="39"/>
      <c r="P15" s="34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</row>
    <row r="16" spans="1:44" ht="12.75" x14ac:dyDescent="0.2">
      <c r="A16" s="32"/>
      <c r="B16" s="32"/>
      <c r="C16" s="32"/>
      <c r="D16" s="34"/>
      <c r="E16" s="40"/>
      <c r="F16" s="35"/>
      <c r="G16" s="35"/>
      <c r="H16" s="35"/>
      <c r="I16" s="35"/>
      <c r="J16" s="35"/>
      <c r="K16" s="35"/>
      <c r="L16" s="35"/>
      <c r="M16" s="35"/>
      <c r="N16" s="35"/>
      <c r="O16" s="39"/>
      <c r="P16" s="34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</row>
    <row r="17" spans="1:44" ht="12.75" x14ac:dyDescent="0.2">
      <c r="A17" s="32"/>
      <c r="B17" s="32"/>
      <c r="C17" s="32"/>
      <c r="D17" s="34"/>
      <c r="E17" s="40"/>
      <c r="F17" s="35"/>
      <c r="G17" s="35"/>
      <c r="H17" s="35"/>
      <c r="I17" s="35"/>
      <c r="J17" s="35"/>
      <c r="K17" s="35"/>
      <c r="L17" s="35"/>
      <c r="M17" s="35"/>
      <c r="N17" s="35"/>
      <c r="O17" s="39"/>
      <c r="P17" s="34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</row>
    <row r="18" spans="1:44" ht="37.5" x14ac:dyDescent="0.5">
      <c r="A18" s="32"/>
      <c r="B18" s="32"/>
      <c r="C18" s="32"/>
      <c r="D18" s="34"/>
      <c r="E18" s="40"/>
      <c r="F18" s="35"/>
      <c r="G18" s="35"/>
      <c r="H18" s="35"/>
      <c r="I18" s="35"/>
      <c r="J18" s="35"/>
      <c r="K18" s="35"/>
      <c r="L18" s="35"/>
      <c r="M18" s="35"/>
      <c r="N18" s="45"/>
      <c r="O18" s="39"/>
      <c r="P18" s="34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</row>
    <row r="19" spans="1:44" ht="12.75" x14ac:dyDescent="0.2">
      <c r="A19" s="32"/>
      <c r="B19" s="32"/>
      <c r="C19" s="32"/>
      <c r="D19" s="34"/>
      <c r="E19" s="40"/>
      <c r="F19" s="35"/>
      <c r="G19" s="35"/>
      <c r="H19" s="35"/>
      <c r="I19" s="35"/>
      <c r="J19" s="35"/>
      <c r="K19" s="35"/>
      <c r="L19" s="35"/>
      <c r="M19" s="35"/>
      <c r="N19" s="35"/>
      <c r="O19" s="39"/>
      <c r="P19" s="34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</row>
    <row r="20" spans="1:44" ht="12.75" x14ac:dyDescent="0.2">
      <c r="A20" s="32"/>
      <c r="B20" s="32"/>
      <c r="C20" s="32"/>
      <c r="D20" s="34"/>
      <c r="E20" s="40"/>
      <c r="F20" s="35"/>
      <c r="G20" s="35"/>
      <c r="H20" s="35"/>
      <c r="I20" s="35"/>
      <c r="J20" s="35"/>
      <c r="K20" s="35"/>
      <c r="L20" s="35"/>
      <c r="M20" s="35"/>
      <c r="N20" s="35"/>
      <c r="O20" s="39"/>
      <c r="P20" s="34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</row>
    <row r="21" spans="1:44" ht="12.75" x14ac:dyDescent="0.2">
      <c r="A21" s="32"/>
      <c r="B21" s="32"/>
      <c r="C21" s="32"/>
      <c r="D21" s="34"/>
      <c r="E21" s="40"/>
      <c r="F21" s="35"/>
      <c r="G21" s="35"/>
      <c r="H21" s="35"/>
      <c r="I21" s="35"/>
      <c r="J21" s="35"/>
      <c r="K21" s="35"/>
      <c r="L21" s="35"/>
      <c r="M21" s="35"/>
      <c r="N21" s="35"/>
      <c r="O21" s="39"/>
      <c r="P21" s="34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</row>
    <row r="22" spans="1:44" ht="12.75" x14ac:dyDescent="0.2">
      <c r="A22" s="32"/>
      <c r="B22" s="32"/>
      <c r="C22" s="32"/>
      <c r="D22" s="34"/>
      <c r="E22" s="40"/>
      <c r="F22" s="35"/>
      <c r="G22" s="35"/>
      <c r="H22" s="35"/>
      <c r="I22" s="35"/>
      <c r="J22" s="35"/>
      <c r="K22" s="35"/>
      <c r="L22" s="35"/>
      <c r="M22" s="35"/>
      <c r="N22" s="35"/>
      <c r="O22" s="39"/>
      <c r="P22" s="34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</row>
    <row r="23" spans="1:44" ht="12.75" x14ac:dyDescent="0.2">
      <c r="A23" s="32"/>
      <c r="B23" s="32"/>
      <c r="C23" s="32"/>
      <c r="D23" s="34"/>
      <c r="E23" s="40"/>
      <c r="F23" s="35"/>
      <c r="G23" s="35"/>
      <c r="H23" s="35"/>
      <c r="I23" s="35"/>
      <c r="J23" s="35"/>
      <c r="K23" s="35"/>
      <c r="L23" s="35"/>
      <c r="M23" s="35"/>
      <c r="N23" s="35"/>
      <c r="O23" s="39"/>
      <c r="P23" s="34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</row>
    <row r="24" spans="1:44" ht="23.25" x14ac:dyDescent="0.35">
      <c r="A24" s="32"/>
      <c r="B24" s="32"/>
      <c r="C24" s="32"/>
      <c r="D24" s="34"/>
      <c r="E24" s="40"/>
      <c r="F24" s="35"/>
      <c r="G24" s="35"/>
      <c r="H24" s="35"/>
      <c r="I24" s="35"/>
      <c r="J24" s="35"/>
      <c r="K24" s="35"/>
      <c r="L24" s="35"/>
      <c r="M24" s="35"/>
      <c r="N24" s="44" t="s">
        <v>24</v>
      </c>
      <c r="O24" s="39"/>
      <c r="P24" s="34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</row>
    <row r="25" spans="1:44" ht="12.75" x14ac:dyDescent="0.2">
      <c r="A25" s="32"/>
      <c r="B25" s="32"/>
      <c r="C25" s="32"/>
      <c r="D25" s="34"/>
      <c r="E25" s="40"/>
      <c r="F25" s="35"/>
      <c r="G25" s="35"/>
      <c r="H25" s="35"/>
      <c r="I25" s="35"/>
      <c r="J25" s="35"/>
      <c r="K25" s="35"/>
      <c r="L25" s="35"/>
      <c r="M25" s="35"/>
      <c r="N25" s="35"/>
      <c r="O25" s="39"/>
      <c r="P25" s="34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</row>
    <row r="26" spans="1:44" ht="12.75" x14ac:dyDescent="0.2">
      <c r="A26" s="32"/>
      <c r="B26" s="32"/>
      <c r="C26" s="32"/>
      <c r="D26" s="34"/>
      <c r="E26" s="40"/>
      <c r="F26" s="35"/>
      <c r="G26" s="35"/>
      <c r="H26" s="35"/>
      <c r="I26" s="35"/>
      <c r="J26" s="35"/>
      <c r="K26" s="35"/>
      <c r="L26" s="35"/>
      <c r="M26" s="35"/>
      <c r="N26" s="35"/>
      <c r="O26" s="39"/>
      <c r="P26" s="34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</row>
    <row r="27" spans="1:44" ht="12.75" x14ac:dyDescent="0.2">
      <c r="A27" s="32"/>
      <c r="B27" s="32"/>
      <c r="C27" s="32"/>
      <c r="D27" s="34"/>
      <c r="E27" s="40"/>
      <c r="F27" s="35"/>
      <c r="G27" s="35"/>
      <c r="H27" s="35"/>
      <c r="I27" s="35"/>
      <c r="J27" s="35"/>
      <c r="K27" s="35"/>
      <c r="L27" s="35"/>
      <c r="M27" s="35"/>
      <c r="N27" s="35"/>
      <c r="O27" s="39"/>
      <c r="P27" s="34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</row>
    <row r="28" spans="1:44" ht="12.75" x14ac:dyDescent="0.2">
      <c r="A28" s="32"/>
      <c r="B28" s="32"/>
      <c r="C28" s="32"/>
      <c r="D28" s="34"/>
      <c r="E28" s="40"/>
      <c r="F28" s="35"/>
      <c r="G28" s="35"/>
      <c r="H28" s="35"/>
      <c r="I28" s="35"/>
      <c r="J28" s="35"/>
      <c r="K28" s="35"/>
      <c r="L28" s="35"/>
      <c r="M28" s="35"/>
      <c r="N28" s="35"/>
      <c r="O28" s="39"/>
      <c r="P28" s="34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</row>
    <row r="29" spans="1:44" ht="12.75" x14ac:dyDescent="0.2">
      <c r="A29" s="32"/>
      <c r="B29" s="32"/>
      <c r="C29" s="32"/>
      <c r="D29" s="34"/>
      <c r="E29" s="40"/>
      <c r="F29" s="35"/>
      <c r="G29" s="35"/>
      <c r="H29" s="35"/>
      <c r="I29" s="35"/>
      <c r="J29" s="35"/>
      <c r="K29" s="35"/>
      <c r="L29" s="35"/>
      <c r="M29" s="35"/>
      <c r="N29" s="35"/>
      <c r="O29" s="39"/>
      <c r="P29" s="34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</row>
    <row r="30" spans="1:44" ht="12.75" x14ac:dyDescent="0.2">
      <c r="A30" s="32"/>
      <c r="B30" s="32"/>
      <c r="C30" s="32"/>
      <c r="D30" s="34"/>
      <c r="E30" s="40"/>
      <c r="F30" s="35"/>
      <c r="G30" s="35"/>
      <c r="H30" s="35"/>
      <c r="I30" s="35"/>
      <c r="J30" s="35"/>
      <c r="K30" s="35"/>
      <c r="L30" s="35"/>
      <c r="M30" s="35"/>
      <c r="N30" s="35"/>
      <c r="O30" s="39"/>
      <c r="P30" s="34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</row>
    <row r="31" spans="1:44" ht="12.75" x14ac:dyDescent="0.2">
      <c r="A31" s="32"/>
      <c r="B31" s="32"/>
      <c r="C31" s="32"/>
      <c r="D31" s="34"/>
      <c r="E31" s="40"/>
      <c r="F31" s="35"/>
      <c r="G31" s="35"/>
      <c r="H31" s="35"/>
      <c r="I31" s="35"/>
      <c r="J31" s="35"/>
      <c r="K31" s="35"/>
      <c r="L31" s="35"/>
      <c r="M31" s="35"/>
      <c r="N31" s="35"/>
      <c r="O31" s="39"/>
      <c r="P31" s="34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</row>
    <row r="32" spans="1:44" ht="12.75" x14ac:dyDescent="0.2">
      <c r="A32" s="32"/>
      <c r="B32" s="32"/>
      <c r="C32" s="32"/>
      <c r="D32" s="34"/>
      <c r="E32" s="40"/>
      <c r="F32" s="35"/>
      <c r="G32" s="35"/>
      <c r="H32" s="35"/>
      <c r="I32" s="35"/>
      <c r="J32" s="35"/>
      <c r="K32" s="35"/>
      <c r="L32" s="35"/>
      <c r="M32" s="35"/>
      <c r="N32" s="35"/>
      <c r="O32" s="39"/>
      <c r="P32" s="34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</row>
    <row r="33" spans="1:44" ht="12.75" x14ac:dyDescent="0.2">
      <c r="A33" s="32"/>
      <c r="B33" s="32"/>
      <c r="C33" s="32"/>
      <c r="D33" s="34"/>
      <c r="E33" s="40"/>
      <c r="F33" s="35"/>
      <c r="G33" s="35"/>
      <c r="H33" s="35"/>
      <c r="I33" s="35"/>
      <c r="J33" s="35"/>
      <c r="K33" s="35"/>
      <c r="L33" s="35"/>
      <c r="M33" s="35"/>
      <c r="N33" s="43" t="s">
        <v>23</v>
      </c>
      <c r="O33" s="39"/>
      <c r="P33" s="34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</row>
    <row r="34" spans="1:44" ht="12.75" x14ac:dyDescent="0.2">
      <c r="A34" s="32"/>
      <c r="B34" s="32"/>
      <c r="C34" s="32"/>
      <c r="D34" s="34"/>
      <c r="E34" s="40"/>
      <c r="F34" s="35"/>
      <c r="G34" s="35"/>
      <c r="H34" s="35"/>
      <c r="I34" s="35"/>
      <c r="J34" s="35"/>
      <c r="K34" s="35"/>
      <c r="L34" s="35"/>
      <c r="M34" s="35"/>
      <c r="N34" s="42" t="s">
        <v>22</v>
      </c>
      <c r="O34" s="39"/>
      <c r="P34" s="34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</row>
    <row r="35" spans="1:44" ht="12.75" x14ac:dyDescent="0.2">
      <c r="A35" s="32"/>
      <c r="B35" s="32"/>
      <c r="C35" s="32"/>
      <c r="D35" s="34"/>
      <c r="E35" s="40"/>
      <c r="F35" s="35"/>
      <c r="G35" s="35"/>
      <c r="H35" s="35"/>
      <c r="I35" s="35"/>
      <c r="J35" s="35"/>
      <c r="K35" s="35"/>
      <c r="L35" s="35"/>
      <c r="M35" s="35"/>
      <c r="N35" s="41"/>
      <c r="O35" s="39"/>
      <c r="P35" s="34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</row>
    <row r="36" spans="1:44" ht="12.75" x14ac:dyDescent="0.2">
      <c r="A36" s="32"/>
      <c r="B36" s="32"/>
      <c r="C36" s="32"/>
      <c r="D36" s="34"/>
      <c r="E36" s="40"/>
      <c r="F36" s="35"/>
      <c r="G36" s="35"/>
      <c r="H36" s="35"/>
      <c r="I36" s="35"/>
      <c r="J36" s="35"/>
      <c r="K36" s="35"/>
      <c r="L36" s="35"/>
      <c r="M36" s="35"/>
      <c r="N36" s="35"/>
      <c r="O36" s="39"/>
      <c r="P36" s="34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</row>
    <row r="37" spans="1:44" ht="13.5" thickBot="1" x14ac:dyDescent="0.25">
      <c r="A37" s="32"/>
      <c r="B37" s="32"/>
      <c r="C37" s="32"/>
      <c r="D37" s="34"/>
      <c r="E37" s="38"/>
      <c r="F37" s="37"/>
      <c r="G37" s="37"/>
      <c r="H37" s="37"/>
      <c r="I37" s="37"/>
      <c r="J37" s="37"/>
      <c r="K37" s="37"/>
      <c r="L37" s="37"/>
      <c r="M37" s="37"/>
      <c r="N37" s="37"/>
      <c r="O37" s="36"/>
      <c r="P37" s="34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</row>
    <row r="38" spans="1:44" ht="13.5" thickTop="1" x14ac:dyDescent="0.2">
      <c r="A38" s="32"/>
      <c r="B38" s="32"/>
      <c r="C38" s="32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34"/>
      <c r="P38" s="34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</row>
    <row r="39" spans="1:44" ht="12.75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3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</row>
    <row r="40" spans="1:44" ht="12.75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</row>
    <row r="41" spans="1:44" ht="12.75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3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</row>
    <row r="42" spans="1:44" ht="12.75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</row>
    <row r="43" spans="1:44" ht="12.75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</row>
    <row r="44" spans="1:44" ht="12.75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3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</row>
    <row r="45" spans="1:44" ht="12.75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3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</row>
    <row r="46" spans="1:44" ht="12.75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</row>
    <row r="47" spans="1:44" ht="12.75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3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</row>
    <row r="48" spans="1:44" ht="12.75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3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</row>
    <row r="49" spans="1:44" ht="12.75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</row>
    <row r="50" spans="1:44" ht="12.75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</row>
    <row r="51" spans="1:44" ht="12.75" hidden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3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</row>
    <row r="52" spans="1:44" ht="12.75" hidden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3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</row>
    <row r="53" spans="1:44" ht="12.75" hidden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3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</row>
    <row r="54" spans="1:44" ht="12.75" hidden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</row>
    <row r="55" spans="1:44" ht="12.75" hidden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3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</row>
    <row r="56" spans="1:44" ht="12.75" hidden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3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</row>
    <row r="57" spans="1:44" ht="12.75" hidden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3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</row>
    <row r="58" spans="1:44" ht="12.75" hidden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</row>
    <row r="59" spans="1:44" ht="12.75" hidden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3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</row>
    <row r="60" spans="1:44" ht="12.75" hidden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3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</row>
    <row r="61" spans="1:44" ht="12.75" hidden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3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</row>
    <row r="62" spans="1:44" ht="12.75" hidden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</row>
    <row r="63" spans="1:44" ht="12.75" hidden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3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</row>
    <row r="64" spans="1:44" ht="12.75" hidden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3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</row>
    <row r="65" spans="1:44" ht="12.75" hidden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3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</row>
    <row r="66" spans="1:44" ht="12.75" hidden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</row>
    <row r="67" spans="1:44" ht="12.75" hidden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3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</row>
    <row r="68" spans="1:44" ht="12.75" hidden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3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</row>
    <row r="69" spans="1:44" ht="12.75" hidden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3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</row>
    <row r="70" spans="1:44" ht="12.75" hidden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</row>
    <row r="71" spans="1:44" ht="12.75" hidden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3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</row>
    <row r="72" spans="1:44" ht="12.75" hidden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3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</row>
    <row r="73" spans="1:44" ht="12.75" hidden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3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</row>
    <row r="74" spans="1:44" ht="12.75" hidden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</row>
    <row r="75" spans="1:44" ht="12.75" hidden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3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</row>
    <row r="76" spans="1:44" ht="12.75" hidden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3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</row>
    <row r="77" spans="1:44" ht="12.75" hidden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3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</row>
    <row r="78" spans="1:44" ht="12.75" hidden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</row>
    <row r="79" spans="1:44" ht="12.75" hidden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3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</row>
    <row r="80" spans="1:44" ht="12.75" hidden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3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</row>
    <row r="81" spans="1:44" ht="12.75" hidden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3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</row>
    <row r="82" spans="1:44" ht="12.75" hidden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workbookViewId="0"/>
  </sheetViews>
  <sheetFormatPr defaultColWidth="11" defaultRowHeight="15.75" x14ac:dyDescent="0.25"/>
  <cols>
    <col min="1" max="1" width="3.375" customWidth="1"/>
    <col min="2" max="2" width="9.625" bestFit="1" customWidth="1"/>
    <col min="3" max="3" width="13.125" bestFit="1" customWidth="1"/>
    <col min="4" max="4" width="8.875" bestFit="1" customWidth="1"/>
    <col min="5" max="5" width="7.875" bestFit="1" customWidth="1"/>
    <col min="6" max="6" width="10.625" bestFit="1" customWidth="1"/>
  </cols>
  <sheetData>
    <row r="2" spans="2:6" x14ac:dyDescent="0.25">
      <c r="B2" t="s">
        <v>0</v>
      </c>
      <c r="C2" s="26" t="s">
        <v>2</v>
      </c>
      <c r="D2" s="26" t="s">
        <v>1</v>
      </c>
      <c r="E2" s="26" t="s">
        <v>15</v>
      </c>
      <c r="F2" t="s">
        <v>16</v>
      </c>
    </row>
    <row r="3" spans="2:6" x14ac:dyDescent="0.25">
      <c r="B3" t="s">
        <v>3</v>
      </c>
      <c r="C3" s="3">
        <v>42979</v>
      </c>
      <c r="D3">
        <v>165</v>
      </c>
      <c r="E3">
        <f ca="1">COUNTIF(OFFSET(tblBetalingen[[#Headers],[Naam]],1,0,ROW()-ROW(tblBetalingen[[#Headers],[Naam]])),tblBetalingen[[#This Row],[Naam]])</f>
        <v>1</v>
      </c>
      <c r="F3" t="str">
        <f ca="1">tblBetalingen[[#This Row],[Naam]]&amp;tblBetalingen[[#This Row],[Hulp1]]</f>
        <v>Jan1</v>
      </c>
    </row>
    <row r="4" spans="2:6" x14ac:dyDescent="0.25">
      <c r="B4" t="s">
        <v>4</v>
      </c>
      <c r="C4" s="3">
        <f>WORKDAY(C3,1)</f>
        <v>42982</v>
      </c>
      <c r="D4">
        <v>118</v>
      </c>
      <c r="E4">
        <f ca="1">COUNTIF(OFFSET(tblBetalingen[[#Headers],[Naam]],1,0,ROW()-ROW(tblBetalingen[[#Headers],[Naam]])),tblBetalingen[[#This Row],[Naam]])</f>
        <v>1</v>
      </c>
      <c r="F4" t="str">
        <f ca="1">tblBetalingen[[#This Row],[Naam]]&amp;tblBetalingen[[#This Row],[Hulp1]]</f>
        <v>Piet1</v>
      </c>
    </row>
    <row r="5" spans="2:6" x14ac:dyDescent="0.25">
      <c r="B5" t="s">
        <v>5</v>
      </c>
      <c r="C5" s="3">
        <f t="shared" ref="C5:C16" si="0">WORKDAY(C4,1)</f>
        <v>42983</v>
      </c>
      <c r="D5">
        <v>198</v>
      </c>
      <c r="E5">
        <f ca="1">COUNTIF(OFFSET(tblBetalingen[[#Headers],[Naam]],1,0,ROW()-ROW(tblBetalingen[[#Headers],[Naam]])),tblBetalingen[[#This Row],[Naam]])</f>
        <v>1</v>
      </c>
      <c r="F5" t="str">
        <f ca="1">tblBetalingen[[#This Row],[Naam]]&amp;tblBetalingen[[#This Row],[Hulp1]]</f>
        <v>Hein1</v>
      </c>
    </row>
    <row r="6" spans="2:6" x14ac:dyDescent="0.25">
      <c r="B6" t="s">
        <v>6</v>
      </c>
      <c r="C6" s="3">
        <f t="shared" si="0"/>
        <v>42984</v>
      </c>
      <c r="D6">
        <v>145</v>
      </c>
      <c r="E6">
        <f ca="1">COUNTIF(OFFSET(tblBetalingen[[#Headers],[Naam]],1,0,ROW()-ROW(tblBetalingen[[#Headers],[Naam]])),tblBetalingen[[#This Row],[Naam]])</f>
        <v>1</v>
      </c>
      <c r="F6" t="str">
        <f ca="1">tblBetalingen[[#This Row],[Naam]]&amp;tblBetalingen[[#This Row],[Hulp1]]</f>
        <v>Mark1</v>
      </c>
    </row>
    <row r="7" spans="2:6" x14ac:dyDescent="0.25">
      <c r="B7" t="s">
        <v>7</v>
      </c>
      <c r="C7" s="3">
        <f t="shared" si="0"/>
        <v>42985</v>
      </c>
      <c r="D7">
        <v>163</v>
      </c>
      <c r="E7">
        <f ca="1">COUNTIF(OFFSET(tblBetalingen[[#Headers],[Naam]],1,0,ROW()-ROW(tblBetalingen[[#Headers],[Naam]])),tblBetalingen[[#This Row],[Naam]])</f>
        <v>1</v>
      </c>
      <c r="F7" t="str">
        <f ca="1">tblBetalingen[[#This Row],[Naam]]&amp;tblBetalingen[[#This Row],[Hulp1]]</f>
        <v>Wim1</v>
      </c>
    </row>
    <row r="8" spans="2:6" x14ac:dyDescent="0.25">
      <c r="B8" t="s">
        <v>8</v>
      </c>
      <c r="C8" s="3">
        <f t="shared" si="0"/>
        <v>42986</v>
      </c>
      <c r="D8">
        <v>134</v>
      </c>
      <c r="E8">
        <f ca="1">COUNTIF(OFFSET(tblBetalingen[[#Headers],[Naam]],1,0,ROW()-ROW(tblBetalingen[[#Headers],[Naam]])),tblBetalingen[[#This Row],[Naam]])</f>
        <v>1</v>
      </c>
      <c r="F8" t="str">
        <f ca="1">tblBetalingen[[#This Row],[Naam]]&amp;tblBetalingen[[#This Row],[Hulp1]]</f>
        <v>Loes1</v>
      </c>
    </row>
    <row r="9" spans="2:6" x14ac:dyDescent="0.25">
      <c r="B9" t="s">
        <v>9</v>
      </c>
      <c r="C9" s="3">
        <f t="shared" si="0"/>
        <v>42989</v>
      </c>
      <c r="D9">
        <v>170</v>
      </c>
      <c r="E9">
        <f ca="1">COUNTIF(OFFSET(tblBetalingen[[#Headers],[Naam]],1,0,ROW()-ROW(tblBetalingen[[#Headers],[Naam]])),tblBetalingen[[#This Row],[Naam]])</f>
        <v>1</v>
      </c>
      <c r="F9" t="str">
        <f ca="1">tblBetalingen[[#This Row],[Naam]]&amp;tblBetalingen[[#This Row],[Hulp1]]</f>
        <v>Petra1</v>
      </c>
    </row>
    <row r="10" spans="2:6" x14ac:dyDescent="0.25">
      <c r="B10" t="s">
        <v>10</v>
      </c>
      <c r="C10" s="3">
        <f t="shared" si="0"/>
        <v>42990</v>
      </c>
      <c r="D10">
        <v>138</v>
      </c>
      <c r="E10">
        <f ca="1">COUNTIF(OFFSET(tblBetalingen[[#Headers],[Naam]],1,0,ROW()-ROW(tblBetalingen[[#Headers],[Naam]])),tblBetalingen[[#This Row],[Naam]])</f>
        <v>1</v>
      </c>
      <c r="F10" t="str">
        <f ca="1">tblBetalingen[[#This Row],[Naam]]&amp;tblBetalingen[[#This Row],[Hulp1]]</f>
        <v>Marie-Jose1</v>
      </c>
    </row>
    <row r="11" spans="2:6" x14ac:dyDescent="0.25">
      <c r="B11" t="s">
        <v>5</v>
      </c>
      <c r="C11" s="3">
        <f t="shared" si="0"/>
        <v>42991</v>
      </c>
      <c r="D11">
        <v>168</v>
      </c>
      <c r="E11">
        <f ca="1">COUNTIF(OFFSET(tblBetalingen[[#Headers],[Naam]],1,0,ROW()-ROW(tblBetalingen[[#Headers],[Naam]])),tblBetalingen[[#This Row],[Naam]])</f>
        <v>2</v>
      </c>
      <c r="F11" t="str">
        <f ca="1">tblBetalingen[[#This Row],[Naam]]&amp;tblBetalingen[[#This Row],[Hulp1]]</f>
        <v>Hein2</v>
      </c>
    </row>
    <row r="12" spans="2:6" x14ac:dyDescent="0.25">
      <c r="B12" t="s">
        <v>8</v>
      </c>
      <c r="C12" s="3">
        <f t="shared" si="0"/>
        <v>42992</v>
      </c>
      <c r="D12">
        <v>187</v>
      </c>
      <c r="E12">
        <f ca="1">COUNTIF(OFFSET(tblBetalingen[[#Headers],[Naam]],1,0,ROW()-ROW(tblBetalingen[[#Headers],[Naam]])),tblBetalingen[[#This Row],[Naam]])</f>
        <v>2</v>
      </c>
      <c r="F12" t="str">
        <f ca="1">tblBetalingen[[#This Row],[Naam]]&amp;tblBetalingen[[#This Row],[Hulp1]]</f>
        <v>Loes2</v>
      </c>
    </row>
    <row r="13" spans="2:6" x14ac:dyDescent="0.25">
      <c r="B13" t="s">
        <v>10</v>
      </c>
      <c r="C13" s="3">
        <f t="shared" si="0"/>
        <v>42993</v>
      </c>
      <c r="D13">
        <v>153</v>
      </c>
      <c r="E13">
        <f ca="1">COUNTIF(OFFSET(tblBetalingen[[#Headers],[Naam]],1,0,ROW()-ROW(tblBetalingen[[#Headers],[Naam]])),tblBetalingen[[#This Row],[Naam]])</f>
        <v>2</v>
      </c>
      <c r="F13" t="str">
        <f ca="1">tblBetalingen[[#This Row],[Naam]]&amp;tblBetalingen[[#This Row],[Hulp1]]</f>
        <v>Marie-Jose2</v>
      </c>
    </row>
    <row r="14" spans="2:6" x14ac:dyDescent="0.25">
      <c r="B14" t="s">
        <v>9</v>
      </c>
      <c r="C14" s="3">
        <f t="shared" si="0"/>
        <v>42996</v>
      </c>
      <c r="D14">
        <v>164</v>
      </c>
      <c r="E14">
        <f ca="1">COUNTIF(OFFSET(tblBetalingen[[#Headers],[Naam]],1,0,ROW()-ROW(tblBetalingen[[#Headers],[Naam]])),tblBetalingen[[#This Row],[Naam]])</f>
        <v>2</v>
      </c>
      <c r="F14" t="str">
        <f ca="1">tblBetalingen[[#This Row],[Naam]]&amp;tblBetalingen[[#This Row],[Hulp1]]</f>
        <v>Petra2</v>
      </c>
    </row>
    <row r="15" spans="2:6" x14ac:dyDescent="0.25">
      <c r="B15" t="s">
        <v>4</v>
      </c>
      <c r="C15" s="3">
        <f t="shared" si="0"/>
        <v>42997</v>
      </c>
      <c r="D15">
        <v>159</v>
      </c>
      <c r="E15">
        <f ca="1">COUNTIF(OFFSET(tblBetalingen[[#Headers],[Naam]],1,0,ROW()-ROW(tblBetalingen[[#Headers],[Naam]])),tblBetalingen[[#This Row],[Naam]])</f>
        <v>2</v>
      </c>
      <c r="F15" t="str">
        <f ca="1">tblBetalingen[[#This Row],[Naam]]&amp;tblBetalingen[[#This Row],[Hulp1]]</f>
        <v>Piet2</v>
      </c>
    </row>
    <row r="16" spans="2:6" x14ac:dyDescent="0.25">
      <c r="B16" t="s">
        <v>7</v>
      </c>
      <c r="C16" s="3">
        <f t="shared" si="0"/>
        <v>42998</v>
      </c>
      <c r="D16">
        <v>195</v>
      </c>
      <c r="E16">
        <f ca="1">COUNTIF(OFFSET(tblBetalingen[[#Headers],[Naam]],1,0,ROW()-ROW(tblBetalingen[[#Headers],[Naam]])),tblBetalingen[[#This Row],[Naam]])</f>
        <v>2</v>
      </c>
      <c r="F16" t="str">
        <f ca="1">tblBetalingen[[#This Row],[Naam]]&amp;tblBetalingen[[#This Row],[Hulp1]]</f>
        <v>Wim2</v>
      </c>
    </row>
    <row r="17" spans="2:6" x14ac:dyDescent="0.25">
      <c r="B17" s="1" t="s">
        <v>12</v>
      </c>
      <c r="C17" s="4">
        <f>WORKDAY(C16,1)</f>
        <v>42999</v>
      </c>
      <c r="D17" s="1">
        <v>119</v>
      </c>
      <c r="E17" s="5">
        <f ca="1">COUNTIF(OFFSET(tblBetalingen[[#Headers],[Naam]],1,0,ROW()-ROW(tblBetalingen[[#Headers],[Naam]])),tblBetalingen[[#This Row],[Naam]])</f>
        <v>1</v>
      </c>
      <c r="F17" s="5" t="str">
        <f ca="1">tblBetalingen[[#This Row],[Naam]]&amp;tblBetalingen[[#This Row],[Hulp1]]</f>
        <v>Ine1</v>
      </c>
    </row>
    <row r="18" spans="2:6" x14ac:dyDescent="0.25">
      <c r="B18" s="1" t="s">
        <v>11</v>
      </c>
      <c r="C18" s="4">
        <f>WORKDAY(C17,1)</f>
        <v>43000</v>
      </c>
      <c r="D18" s="1">
        <v>181</v>
      </c>
      <c r="E18" s="5">
        <f ca="1">COUNTIF(OFFSET(tblBetalingen[[#Headers],[Naam]],1,0,ROW()-ROW(tblBetalingen[[#Headers],[Naam]])),tblBetalingen[[#This Row],[Naam]])</f>
        <v>1</v>
      </c>
      <c r="F18" s="5" t="str">
        <f ca="1">tblBetalingen[[#This Row],[Naam]]&amp;tblBetalingen[[#This Row],[Hulp1]]</f>
        <v>Gerard1</v>
      </c>
    </row>
    <row r="19" spans="2:6" x14ac:dyDescent="0.25">
      <c r="B19" s="1" t="s">
        <v>7</v>
      </c>
      <c r="C19" s="4">
        <f>WORKDAY(C18,1)</f>
        <v>43003</v>
      </c>
      <c r="D19" s="1">
        <v>155</v>
      </c>
      <c r="E19" s="5">
        <f ca="1">COUNTIF(OFFSET(tblBetalingen[[#Headers],[Naam]],1,0,ROW()-ROW(tblBetalingen[[#Headers],[Naam]])),tblBetalingen[[#This Row],[Naam]])</f>
        <v>3</v>
      </c>
      <c r="F19" s="5" t="str">
        <f ca="1">tblBetalingen[[#This Row],[Naam]]&amp;tblBetalingen[[#This Row],[Hulp1]]</f>
        <v>Wim3</v>
      </c>
    </row>
    <row r="20" spans="2:6" x14ac:dyDescent="0.25">
      <c r="B20" s="1" t="s">
        <v>13</v>
      </c>
      <c r="C20" s="4">
        <f>WORKDAY(C19,1)</f>
        <v>43004</v>
      </c>
      <c r="D20" s="1">
        <v>150</v>
      </c>
      <c r="E20" s="5">
        <f ca="1">COUNTIF(OFFSET(tblBetalingen[[#Headers],[Naam]],1,0,ROW()-ROW(tblBetalingen[[#Headers],[Naam]])),tblBetalingen[[#This Row],[Naam]])</f>
        <v>1</v>
      </c>
      <c r="F20" s="5" t="str">
        <f ca="1">tblBetalingen[[#This Row],[Naam]]&amp;tblBetalingen[[#This Row],[Hulp1]]</f>
        <v>Maria1</v>
      </c>
    </row>
    <row r="21" spans="2:6" x14ac:dyDescent="0.25">
      <c r="B21" s="1" t="s">
        <v>8</v>
      </c>
      <c r="C21" s="4">
        <f>WORKDAY(C20,1)</f>
        <v>43005</v>
      </c>
      <c r="D21" s="1">
        <v>128</v>
      </c>
      <c r="E21" s="5">
        <f ca="1">COUNTIF(OFFSET(tblBetalingen[[#Headers],[Naam]],1,0,ROW()-ROW(tblBetalingen[[#Headers],[Naam]])),tblBetalingen[[#This Row],[Naam]])</f>
        <v>3</v>
      </c>
      <c r="F21" s="5" t="str">
        <f ca="1">tblBetalingen[[#This Row],[Naam]]&amp;tblBetalingen[[#This Row],[Hulp1]]</f>
        <v>Loes3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workbookViewId="0"/>
  </sheetViews>
  <sheetFormatPr defaultColWidth="11" defaultRowHeight="15.75" x14ac:dyDescent="0.25"/>
  <cols>
    <col min="1" max="1" width="3.375" customWidth="1"/>
    <col min="2" max="2" width="10" bestFit="1" customWidth="1"/>
    <col min="3" max="3" width="14.625" bestFit="1" customWidth="1"/>
    <col min="4" max="5" width="10.125" bestFit="1" customWidth="1"/>
    <col min="6" max="8" width="11" customWidth="1"/>
    <col min="10" max="10" width="9.875" customWidth="1"/>
    <col min="11" max="11" width="14" customWidth="1"/>
    <col min="12" max="12" width="13.25" bestFit="1" customWidth="1"/>
    <col min="13" max="13" width="12.125" bestFit="1" customWidth="1"/>
    <col min="14" max="14" width="13.25" bestFit="1" customWidth="1"/>
    <col min="15" max="15" width="12.625" bestFit="1" customWidth="1"/>
    <col min="16" max="16" width="13.25" bestFit="1" customWidth="1"/>
    <col min="17" max="17" width="12.125" customWidth="1"/>
    <col min="18" max="18" width="13.125" bestFit="1" customWidth="1"/>
    <col min="19" max="19" width="9.125" customWidth="1"/>
    <col min="20" max="20" width="12.625" bestFit="1" customWidth="1"/>
    <col min="21" max="21" width="12.125" bestFit="1" customWidth="1"/>
    <col min="22" max="22" width="13.25" bestFit="1" customWidth="1"/>
    <col min="23" max="23" width="12.125" bestFit="1" customWidth="1"/>
    <col min="24" max="24" width="13.125" bestFit="1" customWidth="1"/>
    <col min="25" max="25" width="12.625" bestFit="1" customWidth="1"/>
    <col min="26" max="26" width="12.125" bestFit="1" customWidth="1"/>
    <col min="27" max="27" width="13.25" bestFit="1" customWidth="1"/>
    <col min="28" max="28" width="12.125" bestFit="1" customWidth="1"/>
    <col min="29" max="29" width="13.125" bestFit="1" customWidth="1"/>
    <col min="30" max="30" width="9.125" customWidth="1"/>
  </cols>
  <sheetData>
    <row r="1" spans="2:11" ht="16.5" thickBot="1" x14ac:dyDescent="0.3"/>
    <row r="2" spans="2:11" x14ac:dyDescent="0.25">
      <c r="B2" s="9"/>
      <c r="C2" s="25" t="s">
        <v>18</v>
      </c>
      <c r="J2" s="28" t="s">
        <v>19</v>
      </c>
      <c r="K2" t="s">
        <v>21</v>
      </c>
    </row>
    <row r="3" spans="2:11" x14ac:dyDescent="0.25">
      <c r="B3" s="15" t="s">
        <v>11</v>
      </c>
      <c r="C3" s="23">
        <f>COUNTIF(tblBetalingen[Naam],B3)</f>
        <v>1</v>
      </c>
      <c r="J3" s="29" t="s">
        <v>3</v>
      </c>
      <c r="K3" s="27">
        <v>165</v>
      </c>
    </row>
    <row r="4" spans="2:11" x14ac:dyDescent="0.25">
      <c r="B4" s="15" t="s">
        <v>5</v>
      </c>
      <c r="C4" s="23">
        <f>COUNTIF(tblBetalingen[Naam],B4)</f>
        <v>2</v>
      </c>
      <c r="J4" s="29" t="s">
        <v>4</v>
      </c>
      <c r="K4" s="27">
        <v>277</v>
      </c>
    </row>
    <row r="5" spans="2:11" x14ac:dyDescent="0.25">
      <c r="B5" s="15" t="s">
        <v>12</v>
      </c>
      <c r="C5" s="23">
        <f>COUNTIF(tblBetalingen[Naam],B5)</f>
        <v>1</v>
      </c>
      <c r="J5" s="29" t="s">
        <v>9</v>
      </c>
      <c r="K5" s="27">
        <v>334</v>
      </c>
    </row>
    <row r="6" spans="2:11" x14ac:dyDescent="0.25">
      <c r="B6" s="15" t="s">
        <v>3</v>
      </c>
      <c r="C6" s="23">
        <f>COUNTIF(tblBetalingen[Naam],B6)</f>
        <v>1</v>
      </c>
      <c r="J6" s="29" t="s">
        <v>8</v>
      </c>
      <c r="K6" s="27">
        <v>449</v>
      </c>
    </row>
    <row r="7" spans="2:11" x14ac:dyDescent="0.25">
      <c r="B7" s="15" t="s">
        <v>8</v>
      </c>
      <c r="C7" s="23">
        <f>COUNTIF(tblBetalingen[Naam],B7)</f>
        <v>3</v>
      </c>
      <c r="J7" s="29" t="s">
        <v>20</v>
      </c>
      <c r="K7" s="27">
        <v>1225</v>
      </c>
    </row>
    <row r="8" spans="2:11" x14ac:dyDescent="0.25">
      <c r="B8" s="15" t="s">
        <v>13</v>
      </c>
      <c r="C8" s="23">
        <f>COUNTIF(tblBetalingen[Naam],B8)</f>
        <v>1</v>
      </c>
    </row>
    <row r="9" spans="2:11" x14ac:dyDescent="0.25">
      <c r="B9" s="15" t="s">
        <v>10</v>
      </c>
      <c r="C9" s="23">
        <f>COUNTIF(tblBetalingen[Naam],B9)</f>
        <v>2</v>
      </c>
    </row>
    <row r="10" spans="2:11" x14ac:dyDescent="0.25">
      <c r="B10" s="15" t="s">
        <v>6</v>
      </c>
      <c r="C10" s="23">
        <f>COUNTIF(tblBetalingen[Naam],B10)</f>
        <v>1</v>
      </c>
    </row>
    <row r="11" spans="2:11" x14ac:dyDescent="0.25">
      <c r="B11" s="15" t="s">
        <v>9</v>
      </c>
      <c r="C11" s="23">
        <f>COUNTIF(tblBetalingen[Naam],B11)</f>
        <v>2</v>
      </c>
    </row>
    <row r="12" spans="2:11" x14ac:dyDescent="0.25">
      <c r="B12" s="15" t="s">
        <v>4</v>
      </c>
      <c r="C12" s="23">
        <f>COUNTIF(tblBetalingen[Naam],B12)</f>
        <v>2</v>
      </c>
    </row>
    <row r="13" spans="2:11" ht="16.5" thickBot="1" x14ac:dyDescent="0.3">
      <c r="B13" s="16" t="s">
        <v>7</v>
      </c>
      <c r="C13" s="24">
        <f>COUNTIF(tblBetalingen[Naam],B13)</f>
        <v>3</v>
      </c>
    </row>
    <row r="14" spans="2:11" ht="16.5" thickBot="1" x14ac:dyDescent="0.3"/>
    <row r="15" spans="2:11" x14ac:dyDescent="0.25">
      <c r="B15" s="9"/>
      <c r="C15" s="12" t="s">
        <v>14</v>
      </c>
      <c r="D15" s="12">
        <v>1</v>
      </c>
      <c r="E15" s="13">
        <v>2</v>
      </c>
      <c r="F15" s="13">
        <v>3</v>
      </c>
      <c r="G15" s="13">
        <v>4</v>
      </c>
      <c r="H15" s="14">
        <v>5</v>
      </c>
    </row>
    <row r="16" spans="2:11" x14ac:dyDescent="0.25">
      <c r="B16" s="15" t="s">
        <v>3</v>
      </c>
      <c r="C16" s="10">
        <f ca="1">SUM(D16:H16)</f>
        <v>165</v>
      </c>
      <c r="D16" s="10">
        <f ca="1">IFERROR(INDEX(tblBetalingen[Bedrag],MATCH($B16&amp;D$15,tblBetalingen[Hulp2],0)),"")</f>
        <v>165</v>
      </c>
      <c r="E16" s="1" t="str">
        <f ca="1">IFERROR(INDEX(tblBetalingen[Bedrag],MATCH($B16&amp;E$15,tblBetalingen[Hulp2],0)),"")</f>
        <v/>
      </c>
      <c r="F16" s="1" t="str">
        <f ca="1">IFERROR(INDEX(tblBetalingen[Bedrag],MATCH($B16&amp;F$15,tblBetalingen[Hulp2],0)),"")</f>
        <v/>
      </c>
      <c r="G16" s="1" t="str">
        <f ca="1">IFERROR(INDEX(tblBetalingen[Bedrag],MATCH($B16&amp;G$15,tblBetalingen[Hulp2],0)),"")</f>
        <v/>
      </c>
      <c r="H16" s="6" t="str">
        <f ca="1">IFERROR(INDEX(tblBetalingen[Bedrag],MATCH($B16&amp;H$15,tblBetalingen[Hulp2],0)),"")</f>
        <v/>
      </c>
    </row>
    <row r="17" spans="2:8" x14ac:dyDescent="0.25">
      <c r="B17" s="15" t="s">
        <v>4</v>
      </c>
      <c r="C17" s="10">
        <f ca="1">SUM(D17:H17)</f>
        <v>277</v>
      </c>
      <c r="D17" s="10">
        <f ca="1">IFERROR(INDEX(tblBetalingen[Bedrag],MATCH($B17&amp;D$15,tblBetalingen[Hulp2],0)),"")</f>
        <v>118</v>
      </c>
      <c r="E17" s="1">
        <f ca="1">IFERROR(INDEX(tblBetalingen[Bedrag],MATCH($B17&amp;E$15,tblBetalingen[Hulp2],0)),"")</f>
        <v>159</v>
      </c>
      <c r="F17" s="1" t="str">
        <f ca="1">IFERROR(INDEX(tblBetalingen[Bedrag],MATCH($B17&amp;F$15,tblBetalingen[Hulp2],0)),"")</f>
        <v/>
      </c>
      <c r="G17" s="1" t="str">
        <f ca="1">IFERROR(INDEX(tblBetalingen[Bedrag],MATCH($B17&amp;G$15,tblBetalingen[Hulp2],0)),"")</f>
        <v/>
      </c>
      <c r="H17" s="6" t="str">
        <f ca="1">IFERROR(INDEX(tblBetalingen[Bedrag],MATCH($B17&amp;H$15,tblBetalingen[Hulp2],0)),"")</f>
        <v/>
      </c>
    </row>
    <row r="18" spans="2:8" x14ac:dyDescent="0.25">
      <c r="B18" s="15" t="s">
        <v>9</v>
      </c>
      <c r="C18" s="10">
        <f ca="1">SUM(D18:H18)</f>
        <v>334</v>
      </c>
      <c r="D18" s="10">
        <f ca="1">IFERROR(INDEX(tblBetalingen[Bedrag],MATCH($B18&amp;D$15,tblBetalingen[Hulp2],0)),"")</f>
        <v>170</v>
      </c>
      <c r="E18" s="1">
        <f ca="1">IFERROR(INDEX(tblBetalingen[Bedrag],MATCH($B18&amp;E$15,tblBetalingen[Hulp2],0)),"")</f>
        <v>164</v>
      </c>
      <c r="F18" s="1" t="str">
        <f ca="1">IFERROR(INDEX(tblBetalingen[Bedrag],MATCH($B18&amp;F$15,tblBetalingen[Hulp2],0)),"")</f>
        <v/>
      </c>
      <c r="G18" s="1" t="str">
        <f ca="1">IFERROR(INDEX(tblBetalingen[Bedrag],MATCH($B18&amp;G$15,tblBetalingen[Hulp2],0)),"")</f>
        <v/>
      </c>
      <c r="H18" s="6" t="str">
        <f ca="1">IFERROR(INDEX(tblBetalingen[Bedrag],MATCH($B18&amp;H$15,tblBetalingen[Hulp2],0)),"")</f>
        <v/>
      </c>
    </row>
    <row r="19" spans="2:8" ht="16.5" thickBot="1" x14ac:dyDescent="0.3">
      <c r="B19" s="16" t="s">
        <v>8</v>
      </c>
      <c r="C19" s="11">
        <f ca="1">SUM(D19:H19)</f>
        <v>449</v>
      </c>
      <c r="D19" s="11">
        <f ca="1">IFERROR(INDEX(tblBetalingen[Bedrag],MATCH($B19&amp;D$15,tblBetalingen[Hulp2],0)),"")</f>
        <v>134</v>
      </c>
      <c r="E19" s="7">
        <f ca="1">IFERROR(INDEX(tblBetalingen[Bedrag],MATCH($B19&amp;E$15,tblBetalingen[Hulp2],0)),"")</f>
        <v>187</v>
      </c>
      <c r="F19" s="7">
        <f ca="1">IFERROR(INDEX(tblBetalingen[Bedrag],MATCH($B19&amp;F$15,tblBetalingen[Hulp2],0)),"")</f>
        <v>128</v>
      </c>
      <c r="G19" s="7" t="str">
        <f ca="1">IFERROR(INDEX(tblBetalingen[Bedrag],MATCH($B19&amp;G$15,tblBetalingen[Hulp2],0)),"")</f>
        <v/>
      </c>
      <c r="H19" s="8" t="str">
        <f ca="1">IFERROR(INDEX(tblBetalingen[Bedrag],MATCH($B19&amp;H$15,tblBetalingen[Hulp2],0)),"")</f>
        <v/>
      </c>
    </row>
    <row r="20" spans="2:8" ht="16.5" thickBot="1" x14ac:dyDescent="0.3"/>
    <row r="21" spans="2:8" x14ac:dyDescent="0.25">
      <c r="B21" s="9"/>
      <c r="C21" s="12" t="s">
        <v>17</v>
      </c>
      <c r="D21" s="12"/>
      <c r="E21" s="13"/>
      <c r="F21" s="13"/>
      <c r="G21" s="13"/>
      <c r="H21" s="14"/>
    </row>
    <row r="22" spans="2:8" x14ac:dyDescent="0.25">
      <c r="B22" s="15" t="s">
        <v>3</v>
      </c>
      <c r="C22" s="17">
        <f ca="1">MAX(D22:H22)</f>
        <v>42979</v>
      </c>
      <c r="D22" s="17">
        <f ca="1">IFERROR(INDEX(tblBetalingen[Datum],MATCH($B22&amp;D$15,tblBetalingen[Hulp2],0)),"")</f>
        <v>42979</v>
      </c>
      <c r="E22" s="18" t="str">
        <f ca="1">IFERROR(INDEX(tblBetalingen[Datum],MATCH($B22&amp;E$15,tblBetalingen[Hulp2],0)),"")</f>
        <v/>
      </c>
      <c r="F22" s="18" t="str">
        <f ca="1">IFERROR(INDEX(tblBetalingen[Datum],MATCH($B22&amp;F$15,tblBetalingen[Hulp2],0)),"")</f>
        <v/>
      </c>
      <c r="G22" s="18" t="str">
        <f ca="1">IFERROR(INDEX(tblBetalingen[Datum],MATCH($B22&amp;G$15,tblBetalingen[Hulp2],0)),"")</f>
        <v/>
      </c>
      <c r="H22" s="19" t="str">
        <f ca="1">IFERROR(INDEX(tblBetalingen[Datum],MATCH($B22&amp;H$15,tblBetalingen[Hulp2],0)),"")</f>
        <v/>
      </c>
    </row>
    <row r="23" spans="2:8" x14ac:dyDescent="0.25">
      <c r="B23" s="15" t="s">
        <v>4</v>
      </c>
      <c r="C23" s="17">
        <f ca="1">MAX(D23:H23)</f>
        <v>42997</v>
      </c>
      <c r="D23" s="17">
        <f ca="1">IFERROR(INDEX(tblBetalingen[Datum],MATCH($B23&amp;D$15,tblBetalingen[Hulp2],0)),"")</f>
        <v>42982</v>
      </c>
      <c r="E23" s="18">
        <f ca="1">IFERROR(INDEX(tblBetalingen[Datum],MATCH($B23&amp;E$15,tblBetalingen[Hulp2],0)),"")</f>
        <v>42997</v>
      </c>
      <c r="F23" s="18" t="str">
        <f ca="1">IFERROR(INDEX(tblBetalingen[Datum],MATCH($B23&amp;F$15,tblBetalingen[Hulp2],0)),"")</f>
        <v/>
      </c>
      <c r="G23" s="18" t="str">
        <f ca="1">IFERROR(INDEX(tblBetalingen[Datum],MATCH($B23&amp;G$15,tblBetalingen[Hulp2],0)),"")</f>
        <v/>
      </c>
      <c r="H23" s="19" t="str">
        <f ca="1">IFERROR(INDEX(tblBetalingen[Datum],MATCH($B23&amp;H$15,tblBetalingen[Hulp2],0)),"")</f>
        <v/>
      </c>
    </row>
    <row r="24" spans="2:8" x14ac:dyDescent="0.25">
      <c r="B24" s="15" t="s">
        <v>13</v>
      </c>
      <c r="C24" s="17">
        <f ca="1">MAX(D24:H24)</f>
        <v>43004</v>
      </c>
      <c r="D24" s="17">
        <f ca="1">IFERROR(INDEX(tblBetalingen[Datum],MATCH($B24&amp;D$15,tblBetalingen[Hulp2],0)),"")</f>
        <v>43004</v>
      </c>
      <c r="E24" s="18" t="str">
        <f ca="1">IFERROR(INDEX(tblBetalingen[Datum],MATCH($B24&amp;E$15,tblBetalingen[Hulp2],0)),"")</f>
        <v/>
      </c>
      <c r="F24" s="18" t="str">
        <f ca="1">IFERROR(INDEX(tblBetalingen[Datum],MATCH($B24&amp;F$15,tblBetalingen[Hulp2],0)),"")</f>
        <v/>
      </c>
      <c r="G24" s="18" t="str">
        <f ca="1">IFERROR(INDEX(tblBetalingen[Datum],MATCH($B24&amp;G$15,tblBetalingen[Hulp2],0)),"")</f>
        <v/>
      </c>
      <c r="H24" s="19" t="str">
        <f ca="1">IFERROR(INDEX(tblBetalingen[Datum],MATCH($B24&amp;H$15,tblBetalingen[Hulp2],0)),"")</f>
        <v/>
      </c>
    </row>
    <row r="25" spans="2:8" ht="16.5" thickBot="1" x14ac:dyDescent="0.3">
      <c r="B25" s="16" t="s">
        <v>8</v>
      </c>
      <c r="C25" s="20">
        <f ca="1">MAX(D25:H25)</f>
        <v>43005</v>
      </c>
      <c r="D25" s="20">
        <f ca="1">IFERROR(INDEX(tblBetalingen[Datum],MATCH($B25&amp;D$15,tblBetalingen[Hulp2],0)),"")</f>
        <v>42986</v>
      </c>
      <c r="E25" s="21">
        <f ca="1">IFERROR(INDEX(tblBetalingen[Datum],MATCH($B25&amp;E$15,tblBetalingen[Hulp2],0)),"")</f>
        <v>42992</v>
      </c>
      <c r="F25" s="21">
        <f ca="1">IFERROR(INDEX(tblBetalingen[Datum],MATCH($B25&amp;F$15,tblBetalingen[Hulp2],0)),"")</f>
        <v>43005</v>
      </c>
      <c r="G25" s="21" t="str">
        <f ca="1">IFERROR(INDEX(tblBetalingen[Datum],MATCH($B25&amp;G$15,tblBetalingen[Hulp2],0)),"")</f>
        <v/>
      </c>
      <c r="H25" s="22" t="str">
        <f ca="1">IFERROR(INDEX(tblBetalingen[Datum],MATCH($B25&amp;H$15,tblBetalingen[Hulp2],0)),"")</f>
        <v/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/>
  </sheetViews>
  <sheetFormatPr defaultColWidth="8.875" defaultRowHeight="15" x14ac:dyDescent="0.25"/>
  <cols>
    <col min="1" max="1" width="3.25" style="2" customWidth="1"/>
    <col min="2" max="2" width="5.5" style="2" bestFit="1" customWidth="1"/>
    <col min="3" max="3" width="7.75" style="2" bestFit="1" customWidth="1"/>
    <col min="4" max="5" width="3.875" style="2" bestFit="1" customWidth="1"/>
    <col min="6" max="8" width="4.75" style="2" customWidth="1"/>
    <col min="9" max="9" width="15" style="2" customWidth="1"/>
    <col min="10" max="10" width="10.625" style="2" customWidth="1"/>
    <col min="11" max="16384" width="8.875" style="2"/>
  </cols>
  <sheetData>
    <row r="1" spans="2:8" ht="15.75" thickBot="1" x14ac:dyDescent="0.3"/>
    <row r="2" spans="2:8" ht="15.75" x14ac:dyDescent="0.25">
      <c r="B2" s="9"/>
      <c r="C2" s="12" t="s">
        <v>14</v>
      </c>
      <c r="D2" s="12">
        <v>1</v>
      </c>
      <c r="E2" s="13">
        <v>2</v>
      </c>
      <c r="F2" s="13">
        <v>3</v>
      </c>
      <c r="G2" s="13">
        <v>4</v>
      </c>
      <c r="H2" s="14">
        <v>5</v>
      </c>
    </row>
    <row r="3" spans="2:8" ht="15.75" x14ac:dyDescent="0.25">
      <c r="B3" s="15" t="s">
        <v>3</v>
      </c>
      <c r="C3" s="10">
        <f>SUM(D3:H3)</f>
        <v>165</v>
      </c>
      <c r="D3" s="10">
        <f t="array" ref="D3">IFERROR(INDEX(tblBetalingen[Bedrag],SMALL((tblBetalingen[Naam]=$B3)*(ROW(tblBetalingen[Naam])),D$2+COUNTIF(tblBetalingen[Naam],"&lt;&gt;"&amp;$B3))-ROW(tblBetalingen[[#Headers],[Naam]])),"")</f>
        <v>165</v>
      </c>
      <c r="E3" s="1" t="str">
        <f t="array" ref="E3">IFERROR(INDEX(tblBetalingen[Bedrag],SMALL((tblBetalingen[Naam]=$B3)*(ROW(tblBetalingen[Naam])),E$2+COUNTIF(tblBetalingen[Naam],"&lt;&gt;"&amp;$B3))-ROW(tblBetalingen[[#Headers],[Naam]])),"")</f>
        <v/>
      </c>
      <c r="F3" s="1" t="str">
        <f t="array" ref="F3">IFERROR(INDEX(tblBetalingen[Bedrag],SMALL((tblBetalingen[Naam]=$B3)*(ROW(tblBetalingen[Naam])),F$2+COUNTIF(tblBetalingen[Naam],"&lt;&gt;"&amp;$B3))-ROW(tblBetalingen[[#Headers],[Naam]])),"")</f>
        <v/>
      </c>
      <c r="G3" s="1" t="str">
        <f t="array" ref="G3">IFERROR(INDEX(tblBetalingen[Bedrag],SMALL((tblBetalingen[Naam]=$B3)*(ROW(tblBetalingen[Naam])),G$2+COUNTIF(tblBetalingen[Naam],"&lt;&gt;"&amp;$B3))-ROW(tblBetalingen[[#Headers],[Naam]])),"")</f>
        <v/>
      </c>
      <c r="H3" s="6" t="str">
        <f t="array" ref="H3">IFERROR(INDEX(tblBetalingen[Bedrag],SMALL((tblBetalingen[Naam]=$B3)*(ROW(tblBetalingen[Naam])),H$2+COUNTIF(tblBetalingen[Naam],"&lt;&gt;"&amp;$B3))-ROW(tblBetalingen[[#Headers],[Naam]])),"")</f>
        <v/>
      </c>
    </row>
    <row r="4" spans="2:8" ht="15.75" x14ac:dyDescent="0.25">
      <c r="B4" s="15" t="s">
        <v>4</v>
      </c>
      <c r="C4" s="10">
        <f>SUM(D4:H4)</f>
        <v>277</v>
      </c>
      <c r="D4" s="10">
        <f t="array" ref="D4">IFERROR(INDEX(tblBetalingen[Bedrag],SMALL((tblBetalingen[Naam]=$B4)*(ROW(tblBetalingen[Naam])),D$2+COUNTIF(tblBetalingen[Naam],"&lt;&gt;"&amp;$B4))-ROW(tblBetalingen[[#Headers],[Naam]])),"")</f>
        <v>118</v>
      </c>
      <c r="E4" s="1">
        <f t="array" ref="E4">IFERROR(INDEX(tblBetalingen[Bedrag],SMALL((tblBetalingen[Naam]=$B4)*(ROW(tblBetalingen[Naam])),E$2+COUNTIF(tblBetalingen[Naam],"&lt;&gt;"&amp;$B4))-ROW(tblBetalingen[[#Headers],[Naam]])),"")</f>
        <v>159</v>
      </c>
      <c r="F4" s="1" t="str">
        <f t="array" ref="F4">IFERROR(INDEX(tblBetalingen[Bedrag],SMALL((tblBetalingen[Naam]=$B4)*(ROW(tblBetalingen[Naam])),F$2+COUNTIF(tblBetalingen[Naam],"&lt;&gt;"&amp;$B4))-ROW(tblBetalingen[[#Headers],[Naam]])),"")</f>
        <v/>
      </c>
      <c r="G4" s="1" t="str">
        <f t="array" ref="G4">IFERROR(INDEX(tblBetalingen[Bedrag],SMALL((tblBetalingen[Naam]=$B4)*(ROW(tblBetalingen[Naam])),G$2+COUNTIF(tblBetalingen[Naam],"&lt;&gt;"&amp;$B4))-ROW(tblBetalingen[[#Headers],[Naam]])),"")</f>
        <v/>
      </c>
      <c r="H4" s="6" t="str">
        <f t="array" ref="H4">IFERROR(INDEX(tblBetalingen[Bedrag],SMALL((tblBetalingen[Naam]=$B4)*(ROW(tblBetalingen[Naam])),H$2+COUNTIF(tblBetalingen[Naam],"&lt;&gt;"&amp;$B4))-ROW(tblBetalingen[[#Headers],[Naam]])),"")</f>
        <v/>
      </c>
    </row>
    <row r="5" spans="2:8" ht="15.75" x14ac:dyDescent="0.25">
      <c r="B5" s="15" t="s">
        <v>9</v>
      </c>
      <c r="C5" s="10">
        <f>SUM(D5:H5)</f>
        <v>334</v>
      </c>
      <c r="D5" s="10">
        <f t="array" ref="D5">IFERROR(INDEX(tblBetalingen[Bedrag],SMALL((tblBetalingen[Naam]=$B5)*(ROW(tblBetalingen[Naam])),D$2+COUNTIF(tblBetalingen[Naam],"&lt;&gt;"&amp;$B5))-ROW(tblBetalingen[[#Headers],[Naam]])),"")</f>
        <v>170</v>
      </c>
      <c r="E5" s="1">
        <f t="array" ref="E5">IFERROR(INDEX(tblBetalingen[Bedrag],SMALL((tblBetalingen[Naam]=$B5)*(ROW(tblBetalingen[Naam])),E$2+COUNTIF(tblBetalingen[Naam],"&lt;&gt;"&amp;$B5))-ROW(tblBetalingen[[#Headers],[Naam]])),"")</f>
        <v>164</v>
      </c>
      <c r="F5" s="1" t="str">
        <f t="array" ref="F5">IFERROR(INDEX(tblBetalingen[Bedrag],SMALL((tblBetalingen[Naam]=$B5)*(ROW(tblBetalingen[Naam])),F$2+COUNTIF(tblBetalingen[Naam],"&lt;&gt;"&amp;$B5))-ROW(tblBetalingen[[#Headers],[Naam]])),"")</f>
        <v/>
      </c>
      <c r="G5" s="1" t="str">
        <f t="array" ref="G5">IFERROR(INDEX(tblBetalingen[Bedrag],SMALL((tblBetalingen[Naam]=$B5)*(ROW(tblBetalingen[Naam])),G$2+COUNTIF(tblBetalingen[Naam],"&lt;&gt;"&amp;$B5))-ROW(tblBetalingen[[#Headers],[Naam]])),"")</f>
        <v/>
      </c>
      <c r="H5" s="6" t="str">
        <f t="array" ref="H5">IFERROR(INDEX(tblBetalingen[Bedrag],SMALL((tblBetalingen[Naam]=$B5)*(ROW(tblBetalingen[Naam])),H$2+COUNTIF(tblBetalingen[Naam],"&lt;&gt;"&amp;$B5))-ROW(tblBetalingen[[#Headers],[Naam]])),"")</f>
        <v/>
      </c>
    </row>
    <row r="6" spans="2:8" ht="16.5" thickBot="1" x14ac:dyDescent="0.3">
      <c r="B6" s="16" t="s">
        <v>8</v>
      </c>
      <c r="C6" s="11">
        <f>SUM(D6:H6)</f>
        <v>449</v>
      </c>
      <c r="D6" s="11">
        <f t="array" ref="D6">IFERROR(INDEX(tblBetalingen[Bedrag],SMALL((tblBetalingen[Naam]=$B6)*(ROW(tblBetalingen[Naam])),D$2+COUNTIF(tblBetalingen[Naam],"&lt;&gt;"&amp;$B6))-ROW(tblBetalingen[[#Headers],[Naam]])),"")</f>
        <v>134</v>
      </c>
      <c r="E6" s="7">
        <f t="array" ref="E6">IFERROR(INDEX(tblBetalingen[Bedrag],SMALL((tblBetalingen[Naam]=$B6)*(ROW(tblBetalingen[Naam])),E$2+COUNTIF(tblBetalingen[Naam],"&lt;&gt;"&amp;$B6))-ROW(tblBetalingen[[#Headers],[Naam]])),"")</f>
        <v>187</v>
      </c>
      <c r="F6" s="7">
        <f t="array" ref="F6">IFERROR(INDEX(tblBetalingen[Bedrag],SMALL((tblBetalingen[Naam]=$B6)*(ROW(tblBetalingen[Naam])),F$2+COUNTIF(tblBetalingen[Naam],"&lt;&gt;"&amp;$B6))-ROW(tblBetalingen[[#Headers],[Naam]])),"")</f>
        <v>128</v>
      </c>
      <c r="G6" s="7" t="str">
        <f t="array" ref="G6">IFERROR(INDEX(tblBetalingen[Bedrag],SMALL((tblBetalingen[Naam]=$B6)*(ROW(tblBetalingen[Naam])),G$2+COUNTIF(tblBetalingen[Naam],"&lt;&gt;"&amp;$B6))-ROW(tblBetalingen[[#Headers],[Naam]])),"")</f>
        <v/>
      </c>
      <c r="H6" s="8" t="str">
        <f t="array" ref="H6">IFERROR(INDEX(tblBetalingen[Bedrag],SMALL((tblBetalingen[Naam]=$B6)*(ROW(tblBetalingen[Naam])),H$2+COUNTIF(tblBetalingen[Naam],"&lt;&gt;"&amp;$B6))-ROW(tblBetalingen[[#Headers],[Naam]])),"")</f>
        <v/>
      </c>
    </row>
    <row r="7" spans="2:8" ht="15.75" thickBot="1" x14ac:dyDescent="0.3"/>
    <row r="8" spans="2:8" ht="15.75" x14ac:dyDescent="0.25">
      <c r="B8" s="9"/>
      <c r="C8" s="12" t="s">
        <v>14</v>
      </c>
      <c r="D8" s="12">
        <v>1</v>
      </c>
      <c r="E8" s="13">
        <v>2</v>
      </c>
      <c r="F8" s="13">
        <v>3</v>
      </c>
      <c r="G8" s="13">
        <v>4</v>
      </c>
      <c r="H8" s="14">
        <v>5</v>
      </c>
    </row>
    <row r="9" spans="2:8" ht="15.75" x14ac:dyDescent="0.25">
      <c r="B9" s="15" t="s">
        <v>3</v>
      </c>
      <c r="C9" s="10">
        <f>SUM(D9:H9)</f>
        <v>165</v>
      </c>
      <c r="D9" s="10">
        <f>IFERROR(INDEX(tblBetalingen[Bedrag],INDEX(SMALL((tblBetalingen[Naam]=$B9)*(ROW(tblBetalingen[Naam])),D$2+COUNTIF(tblBetalingen[Naam],"&lt;&gt;"&amp;$B9))-ROW(tblBetalingen[[#Headers],[Naam]]),0)),"")</f>
        <v>165</v>
      </c>
      <c r="E9" s="1" t="str">
        <f>IFERROR(INDEX(tblBetalingen[Bedrag],INDEX(SMALL((tblBetalingen[Naam]=$B9)*(ROW(tblBetalingen[Naam])),E$2+COUNTIF(tblBetalingen[Naam],"&lt;&gt;"&amp;$B9))-ROW(tblBetalingen[[#Headers],[Naam]]),0)),"")</f>
        <v/>
      </c>
      <c r="F9" s="1" t="str">
        <f>IFERROR(INDEX(tblBetalingen[Bedrag],INDEX(SMALL((tblBetalingen[Naam]=$B9)*(ROW(tblBetalingen[Naam])),F$2+COUNTIF(tblBetalingen[Naam],"&lt;&gt;"&amp;$B9))-ROW(tblBetalingen[[#Headers],[Naam]]),0)),"")</f>
        <v/>
      </c>
      <c r="G9" s="1" t="str">
        <f>IFERROR(INDEX(tblBetalingen[Bedrag],INDEX(SMALL((tblBetalingen[Naam]=$B9)*(ROW(tblBetalingen[Naam])),G$2+COUNTIF(tblBetalingen[Naam],"&lt;&gt;"&amp;$B9))-ROW(tblBetalingen[[#Headers],[Naam]]),0)),"")</f>
        <v/>
      </c>
      <c r="H9" s="6" t="str">
        <f>IFERROR(INDEX(tblBetalingen[Bedrag],INDEX(SMALL((tblBetalingen[Naam]=$B9)*(ROW(tblBetalingen[Naam])),H$2+COUNTIF(tblBetalingen[Naam],"&lt;&gt;"&amp;$B9))-ROW(tblBetalingen[[#Headers],[Naam]]),0)),"")</f>
        <v/>
      </c>
    </row>
    <row r="10" spans="2:8" ht="15.75" x14ac:dyDescent="0.25">
      <c r="B10" s="15" t="s">
        <v>4</v>
      </c>
      <c r="C10" s="10">
        <f>SUM(D10:H10)</f>
        <v>277</v>
      </c>
      <c r="D10" s="10">
        <f>IFERROR(INDEX(tblBetalingen[Bedrag],INDEX(SMALL((tblBetalingen[Naam]=$B10)*(ROW(tblBetalingen[Naam])),D$2+COUNTIF(tblBetalingen[Naam],"&lt;&gt;"&amp;$B10))-ROW(tblBetalingen[[#Headers],[Naam]]),0)),"")</f>
        <v>118</v>
      </c>
      <c r="E10" s="1">
        <f>IFERROR(INDEX(tblBetalingen[Bedrag],INDEX(SMALL((tblBetalingen[Naam]=$B10)*(ROW(tblBetalingen[Naam])),E$2+COUNTIF(tblBetalingen[Naam],"&lt;&gt;"&amp;$B10))-ROW(tblBetalingen[[#Headers],[Naam]]),0)),"")</f>
        <v>159</v>
      </c>
      <c r="F10" s="1" t="str">
        <f>IFERROR(INDEX(tblBetalingen[Bedrag],INDEX(SMALL((tblBetalingen[Naam]=$B10)*(ROW(tblBetalingen[Naam])),F$2+COUNTIF(tblBetalingen[Naam],"&lt;&gt;"&amp;$B10))-ROW(tblBetalingen[[#Headers],[Naam]]),0)),"")</f>
        <v/>
      </c>
      <c r="G10" s="1" t="str">
        <f>IFERROR(INDEX(tblBetalingen[Bedrag],INDEX(SMALL((tblBetalingen[Naam]=$B10)*(ROW(tblBetalingen[Naam])),G$2+COUNTIF(tblBetalingen[Naam],"&lt;&gt;"&amp;$B10))-ROW(tblBetalingen[[#Headers],[Naam]]),0)),"")</f>
        <v/>
      </c>
      <c r="H10" s="6" t="str">
        <f>IFERROR(INDEX(tblBetalingen[Bedrag],INDEX(SMALL((tblBetalingen[Naam]=$B10)*(ROW(tblBetalingen[Naam])),H$2+COUNTIF(tblBetalingen[Naam],"&lt;&gt;"&amp;$B10))-ROW(tblBetalingen[[#Headers],[Naam]]),0)),"")</f>
        <v/>
      </c>
    </row>
    <row r="11" spans="2:8" ht="15.75" x14ac:dyDescent="0.25">
      <c r="B11" s="15" t="s">
        <v>9</v>
      </c>
      <c r="C11" s="10">
        <f>SUM(D11:H11)</f>
        <v>334</v>
      </c>
      <c r="D11" s="10">
        <f>IFERROR(INDEX(tblBetalingen[Bedrag],INDEX(SMALL((tblBetalingen[Naam]=$B11)*(ROW(tblBetalingen[Naam])),D$2+COUNTIF(tblBetalingen[Naam],"&lt;&gt;"&amp;$B11))-ROW(tblBetalingen[[#Headers],[Naam]]),0)),"")</f>
        <v>170</v>
      </c>
      <c r="E11" s="1">
        <f>IFERROR(INDEX(tblBetalingen[Bedrag],INDEX(SMALL((tblBetalingen[Naam]=$B11)*(ROW(tblBetalingen[Naam])),E$2+COUNTIF(tblBetalingen[Naam],"&lt;&gt;"&amp;$B11))-ROW(tblBetalingen[[#Headers],[Naam]]),0)),"")</f>
        <v>164</v>
      </c>
      <c r="F11" s="1" t="str">
        <f>IFERROR(INDEX(tblBetalingen[Bedrag],INDEX(SMALL((tblBetalingen[Naam]=$B11)*(ROW(tblBetalingen[Naam])),F$2+COUNTIF(tblBetalingen[Naam],"&lt;&gt;"&amp;$B11))-ROW(tblBetalingen[[#Headers],[Naam]]),0)),"")</f>
        <v/>
      </c>
      <c r="G11" s="1" t="str">
        <f>IFERROR(INDEX(tblBetalingen[Bedrag],INDEX(SMALL((tblBetalingen[Naam]=$B11)*(ROW(tblBetalingen[Naam])),G$2+COUNTIF(tblBetalingen[Naam],"&lt;&gt;"&amp;$B11))-ROW(tblBetalingen[[#Headers],[Naam]]),0)),"")</f>
        <v/>
      </c>
      <c r="H11" s="6" t="str">
        <f>IFERROR(INDEX(tblBetalingen[Bedrag],INDEX(SMALL((tblBetalingen[Naam]=$B11)*(ROW(tblBetalingen[Naam])),H$2+COUNTIF(tblBetalingen[Naam],"&lt;&gt;"&amp;$B11))-ROW(tblBetalingen[[#Headers],[Naam]]),0)),"")</f>
        <v/>
      </c>
    </row>
    <row r="12" spans="2:8" ht="16.5" thickBot="1" x14ac:dyDescent="0.3">
      <c r="B12" s="16" t="s">
        <v>8</v>
      </c>
      <c r="C12" s="11">
        <f>SUM(D12:H12)</f>
        <v>449</v>
      </c>
      <c r="D12" s="11">
        <f>IFERROR(INDEX(tblBetalingen[Bedrag],INDEX(SMALL((tblBetalingen[Naam]=$B12)*(ROW(tblBetalingen[Naam])),D$2+COUNTIF(tblBetalingen[Naam],"&lt;&gt;"&amp;$B12))-ROW(tblBetalingen[[#Headers],[Naam]]),0)),"")</f>
        <v>134</v>
      </c>
      <c r="E12" s="7">
        <f>IFERROR(INDEX(tblBetalingen[Bedrag],INDEX(SMALL((tblBetalingen[Naam]=$B12)*(ROW(tblBetalingen[Naam])),E$2+COUNTIF(tblBetalingen[Naam],"&lt;&gt;"&amp;$B12))-ROW(tblBetalingen[[#Headers],[Naam]]),0)),"")</f>
        <v>187</v>
      </c>
      <c r="F12" s="7">
        <f>IFERROR(INDEX(tblBetalingen[Bedrag],INDEX(SMALL((tblBetalingen[Naam]=$B12)*(ROW(tblBetalingen[Naam])),F$2+COUNTIF(tblBetalingen[Naam],"&lt;&gt;"&amp;$B12))-ROW(tblBetalingen[[#Headers],[Naam]]),0)),"")</f>
        <v>128</v>
      </c>
      <c r="G12" s="7" t="str">
        <f>IFERROR(INDEX(tblBetalingen[Bedrag],INDEX(SMALL((tblBetalingen[Naam]=$B12)*(ROW(tblBetalingen[Naam])),G$2+COUNTIF(tblBetalingen[Naam],"&lt;&gt;"&amp;$B12))-ROW(tblBetalingen[[#Headers],[Naam]]),0)),"")</f>
        <v/>
      </c>
      <c r="H12" s="8" t="str">
        <f>IFERROR(INDEX(tblBetalingen[Bedrag],INDEX(SMALL((tblBetalingen[Naam]=$B12)*(ROW(tblBetalingen[Naam])),H$2+COUNTIF(tblBetalingen[Naam],"&lt;&gt;"&amp;$B12))-ROW(tblBetalingen[[#Headers],[Naam]]),0)),"")</f>
        <v/>
      </c>
    </row>
    <row r="15" spans="2:8" x14ac:dyDescent="0.25">
      <c r="D15" s="2" t="str">
        <f>IFERROR(INDEX(tblBetalingen[Bedrag],SMALL((tblBetalingen[Naam]=$B4)*(ROW(tblBetalingen[Naam])),D$2+COUNTIF(tblBetalingen[Naam],"&lt;&gt;"&amp;$B4))-ROW(tblBetalingen[[#Headers],[Naam]])),"")</f>
        <v/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Voorblad</vt:lpstr>
      <vt:lpstr>Data</vt:lpstr>
      <vt:lpstr>Ovz1</vt:lpstr>
      <vt:lpstr>Ovz2</vt:lpstr>
      <vt:lpstr>'Ovz1'!Ophalen</vt:lpstr>
    </vt:vector>
  </TitlesOfParts>
  <Company>G-Info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2017-11-14T20:49:16Z</dcterms:created>
  <dcterms:modified xsi:type="dcterms:W3CDTF">2017-11-16T13:01:58Z</dcterms:modified>
</cp:coreProperties>
</file>