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35" windowWidth="29040" windowHeight="16440"/>
  </bookViews>
  <sheets>
    <sheet name="Voorblad" sheetId="5" r:id="rId1"/>
    <sheet name="Data" sheetId="1" r:id="rId2"/>
    <sheet name="Calc1" sheetId="2" r:id="rId3"/>
    <sheet name="Calc2" sheetId="4" r:id="rId4"/>
    <sheet name="DashBoard" sheetId="3" r:id="rId5"/>
  </sheets>
  <definedNames>
    <definedName name="Aantal">Calc2!$C$3</definedName>
    <definedName name="CumCalc2">OFFSET(tblZon[[#Headers],[ Cum]],Calc2!Start,0,[0]!Aantal)</definedName>
    <definedName name="DataCalc2">OFFSET(tblZon[[#Headers],[ kWh]],Calc2!Start,0,[0]!Aantal)</definedName>
    <definedName name="Eind" localSheetId="3">Calc2!$C$4</definedName>
    <definedName name="Eind">Calc1!$H$3</definedName>
    <definedName name="MaxAant">Data!$I$2</definedName>
    <definedName name="Start" localSheetId="3">Calc2!$C$2</definedName>
    <definedName name="Start">Calc1!$H$2</definedName>
    <definedName name="Tekst" localSheetId="3">Calc2!$C$5</definedName>
    <definedName name="Tekst">Calc1!$H$4</definedName>
    <definedName name="Titel" localSheetId="3">Calc2!$C$6</definedName>
    <definedName name="Titel">Calc1!$H$5</definedName>
    <definedName name="WkCalc2">OFFSET(tblZon[[#Headers],[JrWeek]],Calc2!Start,0,[0]!Aantal)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2" i="1" l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I2" i="1"/>
  <c r="C3" i="2"/>
  <c r="J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H3" i="2"/>
  <c r="J3" i="2"/>
  <c r="H4" i="2"/>
  <c r="H5" i="2"/>
  <c r="B36" i="3"/>
  <c r="O34" i="3"/>
  <c r="C4" i="4"/>
  <c r="E4" i="4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C34" i="3"/>
  <c r="E2" i="4"/>
  <c r="C5" i="4"/>
  <c r="C6" i="4"/>
</calcChain>
</file>

<file path=xl/sharedStrings.xml><?xml version="1.0" encoding="utf-8"?>
<sst xmlns="http://schemas.openxmlformats.org/spreadsheetml/2006/main" count="23" uniqueCount="16">
  <si>
    <t>Jaar</t>
  </si>
  <si>
    <t>Week</t>
  </si>
  <si>
    <t xml:space="preserve"> kWh</t>
  </si>
  <si>
    <t>JrWeek</t>
  </si>
  <si>
    <t xml:space="preserve"> Cum</t>
  </si>
  <si>
    <t>Start</t>
  </si>
  <si>
    <t>Nr</t>
  </si>
  <si>
    <t>Tekst</t>
  </si>
  <si>
    <t>Titel</t>
  </si>
  <si>
    <t>Eind</t>
  </si>
  <si>
    <t>MaxAantal:</t>
  </si>
  <si>
    <t>Aantal</t>
  </si>
  <si>
    <t xml:space="preserve">Eerste week:  </t>
  </si>
  <si>
    <t>© 2017, G-Info/G. Verbruggen</t>
  </si>
  <si>
    <t>www.ginfo.nl</t>
  </si>
  <si>
    <t>Voorbeeld materiaal -  Van globaal naar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</si>
</sst>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Border="1"/>
    <xf numFmtId="0" fontId="0" fillId="0" borderId="10" xfId="0" applyBorder="1"/>
    <xf numFmtId="0" fontId="0" fillId="0" borderId="11" xfId="0" applyBorder="1"/>
    <xf numFmtId="0" fontId="2" fillId="2" borderId="12" xfId="2" applyBorder="1"/>
    <xf numFmtId="0" fontId="2" fillId="2" borderId="1" xfId="2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3" borderId="0" xfId="3" applyFill="1"/>
    <xf numFmtId="0" fontId="4" fillId="3" borderId="0" xfId="3" applyFill="1" applyBorder="1"/>
    <xf numFmtId="0" fontId="4" fillId="0" borderId="0" xfId="3"/>
    <xf numFmtId="0" fontId="4" fillId="4" borderId="0" xfId="3" applyFill="1"/>
    <xf numFmtId="0" fontId="4" fillId="4" borderId="0" xfId="3" applyFill="1" applyBorder="1"/>
    <xf numFmtId="0" fontId="4" fillId="4" borderId="16" xfId="3" applyFill="1" applyBorder="1"/>
    <xf numFmtId="0" fontId="4" fillId="4" borderId="17" xfId="3" applyFill="1" applyBorder="1"/>
    <xf numFmtId="0" fontId="4" fillId="4" borderId="18" xfId="3" applyFill="1" applyBorder="1"/>
    <xf numFmtId="0" fontId="4" fillId="4" borderId="19" xfId="3" applyFill="1" applyBorder="1"/>
    <xf numFmtId="0" fontId="5" fillId="4" borderId="0" xfId="3" applyFont="1" applyFill="1" applyBorder="1"/>
    <xf numFmtId="0" fontId="4" fillId="4" borderId="20" xfId="3" applyFill="1" applyBorder="1"/>
    <xf numFmtId="0" fontId="6" fillId="4" borderId="0" xfId="3" applyFont="1" applyFill="1" applyBorder="1" applyAlignment="1">
      <alignment horizontal="right"/>
    </xf>
    <xf numFmtId="0" fontId="7" fillId="4" borderId="0" xfId="3" applyFont="1" applyFill="1" applyBorder="1" applyAlignment="1">
      <alignment horizontal="right"/>
    </xf>
    <xf numFmtId="0" fontId="8" fillId="4" borderId="0" xfId="3" applyFont="1" applyFill="1" applyBorder="1" applyAlignment="1">
      <alignment horizontal="right"/>
    </xf>
    <xf numFmtId="0" fontId="9" fillId="4" borderId="0" xfId="4" applyFill="1" applyBorder="1" applyAlignment="1" applyProtection="1">
      <alignment horizontal="right"/>
      <protection locked="0"/>
    </xf>
    <xf numFmtId="0" fontId="9" fillId="4" borderId="0" xfId="4" applyFill="1" applyAlignment="1" applyProtection="1">
      <alignment horizontal="right"/>
      <protection locked="0"/>
    </xf>
    <xf numFmtId="0" fontId="4" fillId="4" borderId="21" xfId="3" applyFill="1" applyBorder="1"/>
    <xf numFmtId="0" fontId="4" fillId="4" borderId="22" xfId="3" applyFill="1" applyBorder="1"/>
    <xf numFmtId="0" fontId="4" fillId="4" borderId="23" xfId="3" applyFill="1" applyBorder="1"/>
    <xf numFmtId="0" fontId="4" fillId="0" borderId="0" xfId="3" applyBorder="1"/>
  </cellXfs>
  <cellStyles count="5">
    <cellStyle name="Hyperlink" xfId="4" builtinId="8"/>
    <cellStyle name="Invoer" xfId="2" builtinId="20"/>
    <cellStyle name="Komma" xfId="1" builtinId="3"/>
    <cellStyle name="Normal 2" xfId="3"/>
    <cellStyle name="Standaard" xfId="0" builtinId="0"/>
  </cellStyles>
  <dxfs count="4">
    <dxf>
      <numFmt numFmtId="35" formatCode="_ * #,##0.00_ ;_ * \-#,##0.00_ ;_ * &quot;-&quot;??_ ;_ @_ "/>
    </dxf>
    <dxf>
      <numFmt numFmtId="35" formatCode="_ * #,##0.00_ ;_ * \-#,##0.00_ ;_ * &quot;-&quot;??_ ;_ @_ 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Opbrengst zonnepanelen </a:t>
            </a:r>
          </a:p>
          <a:p>
            <a:pPr>
              <a:defRPr sz="2400"/>
            </a:pPr>
            <a:r>
              <a:rPr lang="en-US" sz="2400"/>
              <a:t>set 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8104317710564703E-2"/>
          <c:y val="0.120626214096119"/>
          <c:w val="0.90042355546451203"/>
          <c:h val="0.79789240328009903"/>
        </c:manualLayout>
      </c:layout>
      <c:barChart>
        <c:barDir val="col"/>
        <c:grouping val="clustered"/>
        <c:varyColors val="0"/>
        <c:ser>
          <c:idx val="3"/>
          <c:order val="0"/>
          <c:tx>
            <c:v> kWh/wk</c:v>
          </c:tx>
          <c:spPr>
            <a:solidFill>
              <a:schemeClr val="accent3"/>
            </a:solidFill>
          </c:spPr>
          <c:invertIfNegative val="0"/>
          <c:cat>
            <c:numRef>
              <c:f>Data!$D$3:$D$343</c:f>
              <c:numCache>
                <c:formatCode>General</c:formatCode>
                <c:ptCount val="341"/>
                <c:pt idx="0">
                  <c:v>201127</c:v>
                </c:pt>
                <c:pt idx="1">
                  <c:v>201128</c:v>
                </c:pt>
                <c:pt idx="2">
                  <c:v>201129</c:v>
                </c:pt>
                <c:pt idx="3">
                  <c:v>201130</c:v>
                </c:pt>
                <c:pt idx="4">
                  <c:v>201131</c:v>
                </c:pt>
                <c:pt idx="5">
                  <c:v>201132</c:v>
                </c:pt>
                <c:pt idx="6">
                  <c:v>201133</c:v>
                </c:pt>
                <c:pt idx="7">
                  <c:v>201134</c:v>
                </c:pt>
                <c:pt idx="8">
                  <c:v>201135</c:v>
                </c:pt>
                <c:pt idx="9">
                  <c:v>201136</c:v>
                </c:pt>
                <c:pt idx="10">
                  <c:v>201137</c:v>
                </c:pt>
                <c:pt idx="11">
                  <c:v>201138</c:v>
                </c:pt>
                <c:pt idx="12">
                  <c:v>201139</c:v>
                </c:pt>
                <c:pt idx="13">
                  <c:v>201140</c:v>
                </c:pt>
                <c:pt idx="14">
                  <c:v>201141</c:v>
                </c:pt>
                <c:pt idx="15">
                  <c:v>201142</c:v>
                </c:pt>
                <c:pt idx="16">
                  <c:v>201143</c:v>
                </c:pt>
                <c:pt idx="17">
                  <c:v>201144</c:v>
                </c:pt>
                <c:pt idx="18">
                  <c:v>201145</c:v>
                </c:pt>
                <c:pt idx="19">
                  <c:v>201146</c:v>
                </c:pt>
                <c:pt idx="20">
                  <c:v>201147</c:v>
                </c:pt>
                <c:pt idx="21">
                  <c:v>201148</c:v>
                </c:pt>
                <c:pt idx="22">
                  <c:v>201149</c:v>
                </c:pt>
                <c:pt idx="23">
                  <c:v>201150</c:v>
                </c:pt>
                <c:pt idx="24">
                  <c:v>201151</c:v>
                </c:pt>
                <c:pt idx="25">
                  <c:v>201152</c:v>
                </c:pt>
                <c:pt idx="26">
                  <c:v>201153</c:v>
                </c:pt>
                <c:pt idx="27">
                  <c:v>201201</c:v>
                </c:pt>
                <c:pt idx="28">
                  <c:v>201202</c:v>
                </c:pt>
                <c:pt idx="29">
                  <c:v>201203</c:v>
                </c:pt>
                <c:pt idx="30">
                  <c:v>201204</c:v>
                </c:pt>
                <c:pt idx="31">
                  <c:v>201205</c:v>
                </c:pt>
                <c:pt idx="32">
                  <c:v>201206</c:v>
                </c:pt>
                <c:pt idx="33">
                  <c:v>201207</c:v>
                </c:pt>
                <c:pt idx="34">
                  <c:v>201208</c:v>
                </c:pt>
                <c:pt idx="35">
                  <c:v>201209</c:v>
                </c:pt>
                <c:pt idx="36">
                  <c:v>201210</c:v>
                </c:pt>
                <c:pt idx="37">
                  <c:v>201211</c:v>
                </c:pt>
                <c:pt idx="38">
                  <c:v>201212</c:v>
                </c:pt>
                <c:pt idx="39">
                  <c:v>201213</c:v>
                </c:pt>
                <c:pt idx="40">
                  <c:v>201214</c:v>
                </c:pt>
                <c:pt idx="41">
                  <c:v>201215</c:v>
                </c:pt>
                <c:pt idx="42">
                  <c:v>201216</c:v>
                </c:pt>
                <c:pt idx="43">
                  <c:v>201217</c:v>
                </c:pt>
                <c:pt idx="44">
                  <c:v>201218</c:v>
                </c:pt>
                <c:pt idx="45">
                  <c:v>201219</c:v>
                </c:pt>
                <c:pt idx="46">
                  <c:v>201220</c:v>
                </c:pt>
                <c:pt idx="47">
                  <c:v>201221</c:v>
                </c:pt>
                <c:pt idx="48">
                  <c:v>201222</c:v>
                </c:pt>
                <c:pt idx="49">
                  <c:v>201223</c:v>
                </c:pt>
                <c:pt idx="50">
                  <c:v>201224</c:v>
                </c:pt>
                <c:pt idx="51">
                  <c:v>201225</c:v>
                </c:pt>
                <c:pt idx="52">
                  <c:v>201226</c:v>
                </c:pt>
                <c:pt idx="53">
                  <c:v>201227</c:v>
                </c:pt>
                <c:pt idx="54">
                  <c:v>201228</c:v>
                </c:pt>
                <c:pt idx="55">
                  <c:v>201229</c:v>
                </c:pt>
                <c:pt idx="56">
                  <c:v>201230</c:v>
                </c:pt>
                <c:pt idx="57">
                  <c:v>201231</c:v>
                </c:pt>
                <c:pt idx="58">
                  <c:v>201232</c:v>
                </c:pt>
                <c:pt idx="59">
                  <c:v>201233</c:v>
                </c:pt>
                <c:pt idx="60">
                  <c:v>201234</c:v>
                </c:pt>
                <c:pt idx="61">
                  <c:v>201235</c:v>
                </c:pt>
                <c:pt idx="62">
                  <c:v>201236</c:v>
                </c:pt>
                <c:pt idx="63">
                  <c:v>201237</c:v>
                </c:pt>
                <c:pt idx="64">
                  <c:v>201238</c:v>
                </c:pt>
                <c:pt idx="65">
                  <c:v>201239</c:v>
                </c:pt>
                <c:pt idx="66">
                  <c:v>201240</c:v>
                </c:pt>
                <c:pt idx="67">
                  <c:v>201241</c:v>
                </c:pt>
                <c:pt idx="68">
                  <c:v>201242</c:v>
                </c:pt>
                <c:pt idx="69">
                  <c:v>201243</c:v>
                </c:pt>
                <c:pt idx="70">
                  <c:v>201244</c:v>
                </c:pt>
                <c:pt idx="71">
                  <c:v>201245</c:v>
                </c:pt>
                <c:pt idx="72">
                  <c:v>201246</c:v>
                </c:pt>
                <c:pt idx="73">
                  <c:v>201247</c:v>
                </c:pt>
                <c:pt idx="74">
                  <c:v>201248</c:v>
                </c:pt>
                <c:pt idx="75">
                  <c:v>201249</c:v>
                </c:pt>
                <c:pt idx="76">
                  <c:v>201250</c:v>
                </c:pt>
                <c:pt idx="77">
                  <c:v>201251</c:v>
                </c:pt>
                <c:pt idx="78">
                  <c:v>201252</c:v>
                </c:pt>
                <c:pt idx="79">
                  <c:v>201253</c:v>
                </c:pt>
                <c:pt idx="80">
                  <c:v>201301</c:v>
                </c:pt>
                <c:pt idx="81">
                  <c:v>201302</c:v>
                </c:pt>
                <c:pt idx="82">
                  <c:v>201303</c:v>
                </c:pt>
                <c:pt idx="83">
                  <c:v>201304</c:v>
                </c:pt>
                <c:pt idx="84">
                  <c:v>201305</c:v>
                </c:pt>
                <c:pt idx="85">
                  <c:v>201306</c:v>
                </c:pt>
                <c:pt idx="86">
                  <c:v>201307</c:v>
                </c:pt>
                <c:pt idx="87">
                  <c:v>201308</c:v>
                </c:pt>
                <c:pt idx="88">
                  <c:v>201309</c:v>
                </c:pt>
                <c:pt idx="89">
                  <c:v>201310</c:v>
                </c:pt>
                <c:pt idx="90">
                  <c:v>201311</c:v>
                </c:pt>
                <c:pt idx="91">
                  <c:v>201312</c:v>
                </c:pt>
                <c:pt idx="92">
                  <c:v>201313</c:v>
                </c:pt>
                <c:pt idx="93">
                  <c:v>201314</c:v>
                </c:pt>
                <c:pt idx="94">
                  <c:v>201315</c:v>
                </c:pt>
                <c:pt idx="95">
                  <c:v>201316</c:v>
                </c:pt>
                <c:pt idx="96">
                  <c:v>201317</c:v>
                </c:pt>
                <c:pt idx="97">
                  <c:v>201318</c:v>
                </c:pt>
                <c:pt idx="98">
                  <c:v>201319</c:v>
                </c:pt>
                <c:pt idx="99">
                  <c:v>201320</c:v>
                </c:pt>
                <c:pt idx="100">
                  <c:v>201321</c:v>
                </c:pt>
                <c:pt idx="101">
                  <c:v>201322</c:v>
                </c:pt>
                <c:pt idx="102">
                  <c:v>201323</c:v>
                </c:pt>
                <c:pt idx="103">
                  <c:v>201324</c:v>
                </c:pt>
                <c:pt idx="104">
                  <c:v>201325</c:v>
                </c:pt>
                <c:pt idx="105">
                  <c:v>201326</c:v>
                </c:pt>
                <c:pt idx="106">
                  <c:v>201327</c:v>
                </c:pt>
                <c:pt idx="107">
                  <c:v>201328</c:v>
                </c:pt>
                <c:pt idx="108">
                  <c:v>201329</c:v>
                </c:pt>
                <c:pt idx="109">
                  <c:v>201330</c:v>
                </c:pt>
                <c:pt idx="110">
                  <c:v>201331</c:v>
                </c:pt>
                <c:pt idx="111">
                  <c:v>201332</c:v>
                </c:pt>
                <c:pt idx="112">
                  <c:v>201333</c:v>
                </c:pt>
                <c:pt idx="113">
                  <c:v>201334</c:v>
                </c:pt>
                <c:pt idx="114">
                  <c:v>201335</c:v>
                </c:pt>
                <c:pt idx="115">
                  <c:v>201336</c:v>
                </c:pt>
                <c:pt idx="116">
                  <c:v>201337</c:v>
                </c:pt>
                <c:pt idx="117">
                  <c:v>201338</c:v>
                </c:pt>
                <c:pt idx="118">
                  <c:v>201339</c:v>
                </c:pt>
                <c:pt idx="119">
                  <c:v>201340</c:v>
                </c:pt>
                <c:pt idx="120">
                  <c:v>201341</c:v>
                </c:pt>
                <c:pt idx="121">
                  <c:v>201342</c:v>
                </c:pt>
                <c:pt idx="122">
                  <c:v>201343</c:v>
                </c:pt>
                <c:pt idx="123">
                  <c:v>201344</c:v>
                </c:pt>
                <c:pt idx="124">
                  <c:v>201345</c:v>
                </c:pt>
                <c:pt idx="125">
                  <c:v>201346</c:v>
                </c:pt>
                <c:pt idx="126">
                  <c:v>201347</c:v>
                </c:pt>
                <c:pt idx="127">
                  <c:v>201348</c:v>
                </c:pt>
                <c:pt idx="128">
                  <c:v>201349</c:v>
                </c:pt>
                <c:pt idx="129">
                  <c:v>201350</c:v>
                </c:pt>
                <c:pt idx="130">
                  <c:v>201351</c:v>
                </c:pt>
                <c:pt idx="131">
                  <c:v>201352</c:v>
                </c:pt>
                <c:pt idx="132">
                  <c:v>201353</c:v>
                </c:pt>
                <c:pt idx="133">
                  <c:v>201401</c:v>
                </c:pt>
                <c:pt idx="134">
                  <c:v>201402</c:v>
                </c:pt>
                <c:pt idx="135">
                  <c:v>201403</c:v>
                </c:pt>
                <c:pt idx="136">
                  <c:v>201404</c:v>
                </c:pt>
                <c:pt idx="137">
                  <c:v>201405</c:v>
                </c:pt>
                <c:pt idx="138">
                  <c:v>201406</c:v>
                </c:pt>
                <c:pt idx="139">
                  <c:v>201407</c:v>
                </c:pt>
                <c:pt idx="140">
                  <c:v>201408</c:v>
                </c:pt>
                <c:pt idx="141">
                  <c:v>201409</c:v>
                </c:pt>
                <c:pt idx="142">
                  <c:v>201410</c:v>
                </c:pt>
                <c:pt idx="143">
                  <c:v>201411</c:v>
                </c:pt>
                <c:pt idx="144">
                  <c:v>201412</c:v>
                </c:pt>
                <c:pt idx="145">
                  <c:v>201413</c:v>
                </c:pt>
                <c:pt idx="146">
                  <c:v>201414</c:v>
                </c:pt>
                <c:pt idx="147">
                  <c:v>201415</c:v>
                </c:pt>
                <c:pt idx="148">
                  <c:v>201416</c:v>
                </c:pt>
                <c:pt idx="149">
                  <c:v>201417</c:v>
                </c:pt>
                <c:pt idx="150">
                  <c:v>201418</c:v>
                </c:pt>
                <c:pt idx="151">
                  <c:v>201419</c:v>
                </c:pt>
                <c:pt idx="152">
                  <c:v>201420</c:v>
                </c:pt>
                <c:pt idx="153">
                  <c:v>201421</c:v>
                </c:pt>
                <c:pt idx="154">
                  <c:v>201422</c:v>
                </c:pt>
                <c:pt idx="155">
                  <c:v>201423</c:v>
                </c:pt>
                <c:pt idx="156">
                  <c:v>201424</c:v>
                </c:pt>
                <c:pt idx="157">
                  <c:v>201425</c:v>
                </c:pt>
                <c:pt idx="158">
                  <c:v>201426</c:v>
                </c:pt>
                <c:pt idx="159">
                  <c:v>201427</c:v>
                </c:pt>
                <c:pt idx="160">
                  <c:v>201428</c:v>
                </c:pt>
                <c:pt idx="161">
                  <c:v>201429</c:v>
                </c:pt>
                <c:pt idx="162">
                  <c:v>201430</c:v>
                </c:pt>
                <c:pt idx="163">
                  <c:v>201431</c:v>
                </c:pt>
                <c:pt idx="164">
                  <c:v>201432</c:v>
                </c:pt>
                <c:pt idx="165">
                  <c:v>201433</c:v>
                </c:pt>
                <c:pt idx="166">
                  <c:v>201434</c:v>
                </c:pt>
                <c:pt idx="167">
                  <c:v>201435</c:v>
                </c:pt>
                <c:pt idx="168">
                  <c:v>201436</c:v>
                </c:pt>
                <c:pt idx="169">
                  <c:v>201437</c:v>
                </c:pt>
                <c:pt idx="170">
                  <c:v>201438</c:v>
                </c:pt>
                <c:pt idx="171">
                  <c:v>201439</c:v>
                </c:pt>
                <c:pt idx="172">
                  <c:v>201440</c:v>
                </c:pt>
                <c:pt idx="173">
                  <c:v>201441</c:v>
                </c:pt>
                <c:pt idx="174">
                  <c:v>201442</c:v>
                </c:pt>
                <c:pt idx="175">
                  <c:v>201443</c:v>
                </c:pt>
                <c:pt idx="176">
                  <c:v>201444</c:v>
                </c:pt>
                <c:pt idx="177">
                  <c:v>201445</c:v>
                </c:pt>
                <c:pt idx="178">
                  <c:v>201446</c:v>
                </c:pt>
                <c:pt idx="179">
                  <c:v>201447</c:v>
                </c:pt>
                <c:pt idx="180">
                  <c:v>201448</c:v>
                </c:pt>
                <c:pt idx="181">
                  <c:v>201449</c:v>
                </c:pt>
                <c:pt idx="182">
                  <c:v>201450</c:v>
                </c:pt>
                <c:pt idx="183">
                  <c:v>201451</c:v>
                </c:pt>
                <c:pt idx="184">
                  <c:v>201452</c:v>
                </c:pt>
                <c:pt idx="185">
                  <c:v>201453</c:v>
                </c:pt>
                <c:pt idx="186">
                  <c:v>201501</c:v>
                </c:pt>
                <c:pt idx="187">
                  <c:v>201502</c:v>
                </c:pt>
                <c:pt idx="188">
                  <c:v>201503</c:v>
                </c:pt>
                <c:pt idx="189">
                  <c:v>201504</c:v>
                </c:pt>
                <c:pt idx="190">
                  <c:v>201505</c:v>
                </c:pt>
                <c:pt idx="191">
                  <c:v>201506</c:v>
                </c:pt>
                <c:pt idx="192">
                  <c:v>201507</c:v>
                </c:pt>
                <c:pt idx="193">
                  <c:v>201508</c:v>
                </c:pt>
                <c:pt idx="194">
                  <c:v>201509</c:v>
                </c:pt>
                <c:pt idx="195">
                  <c:v>201510</c:v>
                </c:pt>
                <c:pt idx="196">
                  <c:v>201511</c:v>
                </c:pt>
                <c:pt idx="197">
                  <c:v>201512</c:v>
                </c:pt>
                <c:pt idx="198">
                  <c:v>201513</c:v>
                </c:pt>
                <c:pt idx="199">
                  <c:v>201514</c:v>
                </c:pt>
                <c:pt idx="200">
                  <c:v>201515</c:v>
                </c:pt>
                <c:pt idx="201">
                  <c:v>201516</c:v>
                </c:pt>
                <c:pt idx="202">
                  <c:v>201517</c:v>
                </c:pt>
                <c:pt idx="203">
                  <c:v>201518</c:v>
                </c:pt>
                <c:pt idx="204">
                  <c:v>201519</c:v>
                </c:pt>
                <c:pt idx="205">
                  <c:v>201520</c:v>
                </c:pt>
                <c:pt idx="206">
                  <c:v>201521</c:v>
                </c:pt>
                <c:pt idx="207">
                  <c:v>201522</c:v>
                </c:pt>
                <c:pt idx="208">
                  <c:v>201523</c:v>
                </c:pt>
                <c:pt idx="209">
                  <c:v>201524</c:v>
                </c:pt>
                <c:pt idx="210">
                  <c:v>201525</c:v>
                </c:pt>
                <c:pt idx="211">
                  <c:v>201526</c:v>
                </c:pt>
                <c:pt idx="212">
                  <c:v>201527</c:v>
                </c:pt>
                <c:pt idx="213">
                  <c:v>201528</c:v>
                </c:pt>
                <c:pt idx="214">
                  <c:v>201529</c:v>
                </c:pt>
                <c:pt idx="215">
                  <c:v>201530</c:v>
                </c:pt>
                <c:pt idx="216">
                  <c:v>201531</c:v>
                </c:pt>
                <c:pt idx="217">
                  <c:v>201532</c:v>
                </c:pt>
                <c:pt idx="218">
                  <c:v>201533</c:v>
                </c:pt>
                <c:pt idx="219">
                  <c:v>201534</c:v>
                </c:pt>
                <c:pt idx="220">
                  <c:v>201535</c:v>
                </c:pt>
                <c:pt idx="221">
                  <c:v>201536</c:v>
                </c:pt>
                <c:pt idx="222">
                  <c:v>201537</c:v>
                </c:pt>
                <c:pt idx="223">
                  <c:v>201538</c:v>
                </c:pt>
                <c:pt idx="224">
                  <c:v>201539</c:v>
                </c:pt>
                <c:pt idx="225">
                  <c:v>201540</c:v>
                </c:pt>
                <c:pt idx="226">
                  <c:v>201541</c:v>
                </c:pt>
                <c:pt idx="227">
                  <c:v>201542</c:v>
                </c:pt>
                <c:pt idx="228">
                  <c:v>201543</c:v>
                </c:pt>
                <c:pt idx="229">
                  <c:v>201544</c:v>
                </c:pt>
                <c:pt idx="230">
                  <c:v>201545</c:v>
                </c:pt>
                <c:pt idx="231">
                  <c:v>201546</c:v>
                </c:pt>
                <c:pt idx="232">
                  <c:v>201547</c:v>
                </c:pt>
                <c:pt idx="233">
                  <c:v>201548</c:v>
                </c:pt>
                <c:pt idx="234">
                  <c:v>201549</c:v>
                </c:pt>
                <c:pt idx="235">
                  <c:v>201550</c:v>
                </c:pt>
                <c:pt idx="236">
                  <c:v>201551</c:v>
                </c:pt>
                <c:pt idx="237">
                  <c:v>201552</c:v>
                </c:pt>
                <c:pt idx="238">
                  <c:v>201553</c:v>
                </c:pt>
                <c:pt idx="239">
                  <c:v>201601</c:v>
                </c:pt>
                <c:pt idx="240">
                  <c:v>201602</c:v>
                </c:pt>
                <c:pt idx="241">
                  <c:v>201603</c:v>
                </c:pt>
                <c:pt idx="242">
                  <c:v>201604</c:v>
                </c:pt>
                <c:pt idx="243">
                  <c:v>201605</c:v>
                </c:pt>
                <c:pt idx="244">
                  <c:v>201606</c:v>
                </c:pt>
                <c:pt idx="245">
                  <c:v>201607</c:v>
                </c:pt>
                <c:pt idx="246">
                  <c:v>201608</c:v>
                </c:pt>
                <c:pt idx="247">
                  <c:v>201609</c:v>
                </c:pt>
                <c:pt idx="248">
                  <c:v>201610</c:v>
                </c:pt>
                <c:pt idx="249">
                  <c:v>201611</c:v>
                </c:pt>
                <c:pt idx="250">
                  <c:v>201612</c:v>
                </c:pt>
                <c:pt idx="251">
                  <c:v>201613</c:v>
                </c:pt>
                <c:pt idx="252">
                  <c:v>201614</c:v>
                </c:pt>
                <c:pt idx="253">
                  <c:v>201615</c:v>
                </c:pt>
                <c:pt idx="254">
                  <c:v>201616</c:v>
                </c:pt>
                <c:pt idx="255">
                  <c:v>201617</c:v>
                </c:pt>
                <c:pt idx="256">
                  <c:v>201618</c:v>
                </c:pt>
                <c:pt idx="257">
                  <c:v>201619</c:v>
                </c:pt>
                <c:pt idx="258">
                  <c:v>201620</c:v>
                </c:pt>
                <c:pt idx="259">
                  <c:v>201621</c:v>
                </c:pt>
                <c:pt idx="260">
                  <c:v>201622</c:v>
                </c:pt>
                <c:pt idx="261">
                  <c:v>201623</c:v>
                </c:pt>
                <c:pt idx="262">
                  <c:v>201624</c:v>
                </c:pt>
                <c:pt idx="263">
                  <c:v>201625</c:v>
                </c:pt>
                <c:pt idx="264">
                  <c:v>201626</c:v>
                </c:pt>
                <c:pt idx="265">
                  <c:v>201627</c:v>
                </c:pt>
                <c:pt idx="266">
                  <c:v>201628</c:v>
                </c:pt>
                <c:pt idx="267">
                  <c:v>201629</c:v>
                </c:pt>
                <c:pt idx="268">
                  <c:v>201630</c:v>
                </c:pt>
                <c:pt idx="269">
                  <c:v>201631</c:v>
                </c:pt>
                <c:pt idx="270">
                  <c:v>201632</c:v>
                </c:pt>
                <c:pt idx="271">
                  <c:v>201633</c:v>
                </c:pt>
                <c:pt idx="272">
                  <c:v>201634</c:v>
                </c:pt>
                <c:pt idx="273">
                  <c:v>201635</c:v>
                </c:pt>
                <c:pt idx="274">
                  <c:v>201636</c:v>
                </c:pt>
                <c:pt idx="275">
                  <c:v>201637</c:v>
                </c:pt>
                <c:pt idx="276">
                  <c:v>201638</c:v>
                </c:pt>
                <c:pt idx="277">
                  <c:v>201639</c:v>
                </c:pt>
                <c:pt idx="278">
                  <c:v>201640</c:v>
                </c:pt>
                <c:pt idx="279">
                  <c:v>201641</c:v>
                </c:pt>
                <c:pt idx="280">
                  <c:v>201642</c:v>
                </c:pt>
                <c:pt idx="281">
                  <c:v>201643</c:v>
                </c:pt>
                <c:pt idx="282">
                  <c:v>201644</c:v>
                </c:pt>
                <c:pt idx="283">
                  <c:v>201645</c:v>
                </c:pt>
                <c:pt idx="284">
                  <c:v>201646</c:v>
                </c:pt>
                <c:pt idx="285">
                  <c:v>201647</c:v>
                </c:pt>
                <c:pt idx="286">
                  <c:v>201648</c:v>
                </c:pt>
                <c:pt idx="287">
                  <c:v>201649</c:v>
                </c:pt>
                <c:pt idx="288">
                  <c:v>201650</c:v>
                </c:pt>
                <c:pt idx="289">
                  <c:v>201651</c:v>
                </c:pt>
                <c:pt idx="290">
                  <c:v>201652</c:v>
                </c:pt>
                <c:pt idx="291">
                  <c:v>201653</c:v>
                </c:pt>
                <c:pt idx="292">
                  <c:v>201701</c:v>
                </c:pt>
                <c:pt idx="293">
                  <c:v>201702</c:v>
                </c:pt>
                <c:pt idx="294">
                  <c:v>201703</c:v>
                </c:pt>
                <c:pt idx="295">
                  <c:v>201704</c:v>
                </c:pt>
                <c:pt idx="296">
                  <c:v>201705</c:v>
                </c:pt>
                <c:pt idx="297">
                  <c:v>201706</c:v>
                </c:pt>
                <c:pt idx="298">
                  <c:v>201707</c:v>
                </c:pt>
                <c:pt idx="299">
                  <c:v>201708</c:v>
                </c:pt>
                <c:pt idx="300">
                  <c:v>201709</c:v>
                </c:pt>
                <c:pt idx="301">
                  <c:v>201710</c:v>
                </c:pt>
                <c:pt idx="302">
                  <c:v>201711</c:v>
                </c:pt>
                <c:pt idx="303">
                  <c:v>201712</c:v>
                </c:pt>
                <c:pt idx="304">
                  <c:v>201713</c:v>
                </c:pt>
                <c:pt idx="305">
                  <c:v>201714</c:v>
                </c:pt>
                <c:pt idx="306">
                  <c:v>201715</c:v>
                </c:pt>
                <c:pt idx="307">
                  <c:v>201716</c:v>
                </c:pt>
                <c:pt idx="308">
                  <c:v>201717</c:v>
                </c:pt>
                <c:pt idx="309">
                  <c:v>201718</c:v>
                </c:pt>
                <c:pt idx="310">
                  <c:v>201719</c:v>
                </c:pt>
                <c:pt idx="311">
                  <c:v>201720</c:v>
                </c:pt>
                <c:pt idx="312">
                  <c:v>201721</c:v>
                </c:pt>
                <c:pt idx="313">
                  <c:v>201722</c:v>
                </c:pt>
                <c:pt idx="314">
                  <c:v>201723</c:v>
                </c:pt>
                <c:pt idx="315">
                  <c:v>201724</c:v>
                </c:pt>
                <c:pt idx="316">
                  <c:v>201725</c:v>
                </c:pt>
                <c:pt idx="317">
                  <c:v>201726</c:v>
                </c:pt>
                <c:pt idx="318">
                  <c:v>201727</c:v>
                </c:pt>
                <c:pt idx="319">
                  <c:v>201728</c:v>
                </c:pt>
                <c:pt idx="320">
                  <c:v>201729</c:v>
                </c:pt>
                <c:pt idx="321">
                  <c:v>201730</c:v>
                </c:pt>
                <c:pt idx="322">
                  <c:v>201731</c:v>
                </c:pt>
                <c:pt idx="323">
                  <c:v>201732</c:v>
                </c:pt>
                <c:pt idx="324">
                  <c:v>201733</c:v>
                </c:pt>
                <c:pt idx="325">
                  <c:v>201734</c:v>
                </c:pt>
                <c:pt idx="326">
                  <c:v>201735</c:v>
                </c:pt>
                <c:pt idx="327">
                  <c:v>201736</c:v>
                </c:pt>
                <c:pt idx="328">
                  <c:v>201737</c:v>
                </c:pt>
                <c:pt idx="329">
                  <c:v>201738</c:v>
                </c:pt>
                <c:pt idx="330">
                  <c:v>201739</c:v>
                </c:pt>
                <c:pt idx="331">
                  <c:v>201740</c:v>
                </c:pt>
                <c:pt idx="332">
                  <c:v>201741</c:v>
                </c:pt>
                <c:pt idx="333">
                  <c:v>201742</c:v>
                </c:pt>
                <c:pt idx="334">
                  <c:v>201743</c:v>
                </c:pt>
                <c:pt idx="335">
                  <c:v>201744</c:v>
                </c:pt>
                <c:pt idx="336">
                  <c:v>201745</c:v>
                </c:pt>
                <c:pt idx="337">
                  <c:v>201746</c:v>
                </c:pt>
                <c:pt idx="338">
                  <c:v>201747</c:v>
                </c:pt>
                <c:pt idx="339">
                  <c:v>201748</c:v>
                </c:pt>
                <c:pt idx="340">
                  <c:v>201749</c:v>
                </c:pt>
              </c:numCache>
            </c:numRef>
          </c:cat>
          <c:val>
            <c:numRef>
              <c:f>Data!$E$3:$E$343</c:f>
              <c:numCache>
                <c:formatCode>_(* #,##0.00_);_(* \(#,##0.00\);_(* "-"??_);_(@_)</c:formatCode>
                <c:ptCount val="341"/>
                <c:pt idx="0">
                  <c:v>10.87</c:v>
                </c:pt>
                <c:pt idx="1">
                  <c:v>19.410000000000004</c:v>
                </c:pt>
                <c:pt idx="2">
                  <c:v>14.700000000000001</c:v>
                </c:pt>
                <c:pt idx="3">
                  <c:v>13.502222222222223</c:v>
                </c:pt>
                <c:pt idx="4">
                  <c:v>14.353888888888886</c:v>
                </c:pt>
                <c:pt idx="5">
                  <c:v>14.353888888888886</c:v>
                </c:pt>
                <c:pt idx="6">
                  <c:v>14.353888888888886</c:v>
                </c:pt>
                <c:pt idx="7">
                  <c:v>14.353888888888886</c:v>
                </c:pt>
                <c:pt idx="8">
                  <c:v>13.402222222222221</c:v>
                </c:pt>
                <c:pt idx="9">
                  <c:v>17.600000000000001</c:v>
                </c:pt>
                <c:pt idx="10">
                  <c:v>9.3000000000000007</c:v>
                </c:pt>
                <c:pt idx="11">
                  <c:v>12.8</c:v>
                </c:pt>
                <c:pt idx="12">
                  <c:v>13</c:v>
                </c:pt>
                <c:pt idx="13">
                  <c:v>17.5</c:v>
                </c:pt>
                <c:pt idx="14">
                  <c:v>6.8000000000000007</c:v>
                </c:pt>
                <c:pt idx="15">
                  <c:v>10.799999999999999</c:v>
                </c:pt>
                <c:pt idx="16">
                  <c:v>11.4</c:v>
                </c:pt>
                <c:pt idx="17">
                  <c:v>9.5</c:v>
                </c:pt>
                <c:pt idx="18">
                  <c:v>7.3</c:v>
                </c:pt>
                <c:pt idx="19">
                  <c:v>8.3000000000000007</c:v>
                </c:pt>
                <c:pt idx="20">
                  <c:v>8.3999999999999986</c:v>
                </c:pt>
                <c:pt idx="21">
                  <c:v>3.9</c:v>
                </c:pt>
                <c:pt idx="22">
                  <c:v>5.4999999999999991</c:v>
                </c:pt>
                <c:pt idx="23">
                  <c:v>4</c:v>
                </c:pt>
                <c:pt idx="24">
                  <c:v>2.1999999999999997</c:v>
                </c:pt>
                <c:pt idx="25">
                  <c:v>0.8</c:v>
                </c:pt>
                <c:pt idx="26">
                  <c:v>1</c:v>
                </c:pt>
                <c:pt idx="27">
                  <c:v>0.1</c:v>
                </c:pt>
                <c:pt idx="28">
                  <c:v>1.4000000000000001</c:v>
                </c:pt>
                <c:pt idx="29">
                  <c:v>3.4000000000000004</c:v>
                </c:pt>
                <c:pt idx="30">
                  <c:v>3.7</c:v>
                </c:pt>
                <c:pt idx="31">
                  <c:v>4.5999999999999996</c:v>
                </c:pt>
                <c:pt idx="32">
                  <c:v>3.9</c:v>
                </c:pt>
                <c:pt idx="33">
                  <c:v>10.5</c:v>
                </c:pt>
                <c:pt idx="34">
                  <c:v>3.0999999999999996</c:v>
                </c:pt>
                <c:pt idx="35">
                  <c:v>7.1000000000000005</c:v>
                </c:pt>
                <c:pt idx="36">
                  <c:v>3.4000000000000004</c:v>
                </c:pt>
                <c:pt idx="37">
                  <c:v>6.8999999999999995</c:v>
                </c:pt>
                <c:pt idx="38">
                  <c:v>10.599999999999998</c:v>
                </c:pt>
                <c:pt idx="39">
                  <c:v>20.399999999999999</c:v>
                </c:pt>
                <c:pt idx="40">
                  <c:v>16</c:v>
                </c:pt>
                <c:pt idx="41">
                  <c:v>13.8</c:v>
                </c:pt>
                <c:pt idx="42">
                  <c:v>11.399999999999999</c:v>
                </c:pt>
                <c:pt idx="43">
                  <c:v>15.999999999999998</c:v>
                </c:pt>
                <c:pt idx="44">
                  <c:v>12.200000000000001</c:v>
                </c:pt>
                <c:pt idx="45">
                  <c:v>10.700000000000001</c:v>
                </c:pt>
                <c:pt idx="46">
                  <c:v>16</c:v>
                </c:pt>
                <c:pt idx="47">
                  <c:v>18.7</c:v>
                </c:pt>
                <c:pt idx="48">
                  <c:v>23.400000000000002</c:v>
                </c:pt>
                <c:pt idx="49">
                  <c:v>17.2</c:v>
                </c:pt>
                <c:pt idx="50">
                  <c:v>17.899999999999999</c:v>
                </c:pt>
                <c:pt idx="51">
                  <c:v>13.8</c:v>
                </c:pt>
                <c:pt idx="52">
                  <c:v>14.4</c:v>
                </c:pt>
                <c:pt idx="53">
                  <c:v>17.400000000000002</c:v>
                </c:pt>
                <c:pt idx="54">
                  <c:v>18.3</c:v>
                </c:pt>
                <c:pt idx="55">
                  <c:v>15.799999999999999</c:v>
                </c:pt>
                <c:pt idx="56">
                  <c:v>15.793333333333337</c:v>
                </c:pt>
                <c:pt idx="57">
                  <c:v>18.013333333333335</c:v>
                </c:pt>
                <c:pt idx="58">
                  <c:v>18.393333333333334</c:v>
                </c:pt>
                <c:pt idx="59">
                  <c:v>19.100000000000001</c:v>
                </c:pt>
                <c:pt idx="60">
                  <c:v>19.699999999999996</c:v>
                </c:pt>
                <c:pt idx="61">
                  <c:v>16.7</c:v>
                </c:pt>
                <c:pt idx="62">
                  <c:v>17.100000000000001</c:v>
                </c:pt>
                <c:pt idx="63">
                  <c:v>19.5</c:v>
                </c:pt>
                <c:pt idx="64">
                  <c:v>11.299999999999999</c:v>
                </c:pt>
                <c:pt idx="65">
                  <c:v>12.4</c:v>
                </c:pt>
                <c:pt idx="66">
                  <c:v>11.700000000000001</c:v>
                </c:pt>
                <c:pt idx="67">
                  <c:v>8.6999999999999993</c:v>
                </c:pt>
                <c:pt idx="68">
                  <c:v>9.9</c:v>
                </c:pt>
                <c:pt idx="69">
                  <c:v>8.17</c:v>
                </c:pt>
                <c:pt idx="70">
                  <c:v>10.130000000000001</c:v>
                </c:pt>
                <c:pt idx="71">
                  <c:v>5.16</c:v>
                </c:pt>
                <c:pt idx="72">
                  <c:v>5.21</c:v>
                </c:pt>
                <c:pt idx="73">
                  <c:v>5.14</c:v>
                </c:pt>
                <c:pt idx="74">
                  <c:v>5.96</c:v>
                </c:pt>
                <c:pt idx="75">
                  <c:v>1.84</c:v>
                </c:pt>
                <c:pt idx="76">
                  <c:v>0.65</c:v>
                </c:pt>
                <c:pt idx="77">
                  <c:v>3.5399999999992042</c:v>
                </c:pt>
                <c:pt idx="78">
                  <c:v>0.8600000000000001</c:v>
                </c:pt>
                <c:pt idx="79">
                  <c:v>2.59</c:v>
                </c:pt>
                <c:pt idx="80">
                  <c:v>0.52</c:v>
                </c:pt>
                <c:pt idx="81">
                  <c:v>4.5</c:v>
                </c:pt>
                <c:pt idx="82">
                  <c:v>0.43</c:v>
                </c:pt>
                <c:pt idx="83">
                  <c:v>1.6799999999999997</c:v>
                </c:pt>
                <c:pt idx="84">
                  <c:v>2.4300000000000002</c:v>
                </c:pt>
                <c:pt idx="85">
                  <c:v>5.4399999999999995</c:v>
                </c:pt>
                <c:pt idx="86">
                  <c:v>5.3100000000000005</c:v>
                </c:pt>
                <c:pt idx="87">
                  <c:v>6.56</c:v>
                </c:pt>
                <c:pt idx="88">
                  <c:v>3.88</c:v>
                </c:pt>
                <c:pt idx="89">
                  <c:v>10.699999999999998</c:v>
                </c:pt>
                <c:pt idx="90">
                  <c:v>7.29</c:v>
                </c:pt>
                <c:pt idx="91">
                  <c:v>8.67</c:v>
                </c:pt>
                <c:pt idx="92">
                  <c:v>15.17</c:v>
                </c:pt>
                <c:pt idx="93">
                  <c:v>15.060000000000002</c:v>
                </c:pt>
                <c:pt idx="94">
                  <c:v>11.58</c:v>
                </c:pt>
                <c:pt idx="95">
                  <c:v>16.439999999999998</c:v>
                </c:pt>
                <c:pt idx="96">
                  <c:v>17.43</c:v>
                </c:pt>
                <c:pt idx="97">
                  <c:v>20.34</c:v>
                </c:pt>
                <c:pt idx="98">
                  <c:v>15.190000000000001</c:v>
                </c:pt>
                <c:pt idx="99">
                  <c:v>11.94</c:v>
                </c:pt>
                <c:pt idx="100">
                  <c:v>11.59</c:v>
                </c:pt>
                <c:pt idx="101">
                  <c:v>16.8</c:v>
                </c:pt>
                <c:pt idx="102">
                  <c:v>22.360000000000003</c:v>
                </c:pt>
                <c:pt idx="103">
                  <c:v>18.28</c:v>
                </c:pt>
                <c:pt idx="104">
                  <c:v>17.479999999999997</c:v>
                </c:pt>
                <c:pt idx="105">
                  <c:v>12.96</c:v>
                </c:pt>
                <c:pt idx="106">
                  <c:v>20.79</c:v>
                </c:pt>
                <c:pt idx="107">
                  <c:v>21.73</c:v>
                </c:pt>
                <c:pt idx="108">
                  <c:v>21.48</c:v>
                </c:pt>
                <c:pt idx="109">
                  <c:v>19.739999999999998</c:v>
                </c:pt>
                <c:pt idx="110">
                  <c:v>22.74</c:v>
                </c:pt>
                <c:pt idx="111">
                  <c:v>15.780000000000001</c:v>
                </c:pt>
                <c:pt idx="112">
                  <c:v>16.55</c:v>
                </c:pt>
                <c:pt idx="113">
                  <c:v>15.48</c:v>
                </c:pt>
                <c:pt idx="114">
                  <c:v>15.659999999999998</c:v>
                </c:pt>
                <c:pt idx="115">
                  <c:v>16.750000000000004</c:v>
                </c:pt>
                <c:pt idx="116">
                  <c:v>10.14</c:v>
                </c:pt>
                <c:pt idx="117">
                  <c:v>10.15</c:v>
                </c:pt>
                <c:pt idx="118">
                  <c:v>14.05</c:v>
                </c:pt>
                <c:pt idx="119">
                  <c:v>13.94</c:v>
                </c:pt>
                <c:pt idx="120">
                  <c:v>5.88</c:v>
                </c:pt>
                <c:pt idx="121">
                  <c:v>6.6899999999999995</c:v>
                </c:pt>
                <c:pt idx="122">
                  <c:v>9.1999999999999993</c:v>
                </c:pt>
                <c:pt idx="123">
                  <c:v>7.02</c:v>
                </c:pt>
                <c:pt idx="124">
                  <c:v>3.31</c:v>
                </c:pt>
                <c:pt idx="125">
                  <c:v>4.2699999999999996</c:v>
                </c:pt>
                <c:pt idx="126">
                  <c:v>1.44</c:v>
                </c:pt>
                <c:pt idx="127">
                  <c:v>1.8699999999999999</c:v>
                </c:pt>
                <c:pt idx="128">
                  <c:v>3.2600000000000002</c:v>
                </c:pt>
                <c:pt idx="129">
                  <c:v>6.5000000000000009</c:v>
                </c:pt>
                <c:pt idx="130">
                  <c:v>4.2699999999999996</c:v>
                </c:pt>
                <c:pt idx="131">
                  <c:v>2.29</c:v>
                </c:pt>
                <c:pt idx="132">
                  <c:v>1.5099999999999998</c:v>
                </c:pt>
                <c:pt idx="133">
                  <c:v>2.4400000000000004</c:v>
                </c:pt>
                <c:pt idx="134">
                  <c:v>4.97</c:v>
                </c:pt>
                <c:pt idx="135">
                  <c:v>4.09</c:v>
                </c:pt>
                <c:pt idx="136">
                  <c:v>2.94</c:v>
                </c:pt>
                <c:pt idx="137">
                  <c:v>7.68</c:v>
                </c:pt>
                <c:pt idx="138">
                  <c:v>6.49</c:v>
                </c:pt>
                <c:pt idx="139">
                  <c:v>6.2339999999999991</c:v>
                </c:pt>
                <c:pt idx="140">
                  <c:v>8.27</c:v>
                </c:pt>
                <c:pt idx="141">
                  <c:v>10.09</c:v>
                </c:pt>
                <c:pt idx="142">
                  <c:v>15.009999999999998</c:v>
                </c:pt>
                <c:pt idx="143">
                  <c:v>15.64</c:v>
                </c:pt>
                <c:pt idx="144">
                  <c:v>10.590000000000002</c:v>
                </c:pt>
                <c:pt idx="145">
                  <c:v>16.29</c:v>
                </c:pt>
                <c:pt idx="146">
                  <c:v>13.46</c:v>
                </c:pt>
                <c:pt idx="147">
                  <c:v>15.67</c:v>
                </c:pt>
                <c:pt idx="148">
                  <c:v>19.46</c:v>
                </c:pt>
                <c:pt idx="149">
                  <c:v>16.34</c:v>
                </c:pt>
                <c:pt idx="150">
                  <c:v>13.319999999999999</c:v>
                </c:pt>
                <c:pt idx="151">
                  <c:v>15.110000000000001</c:v>
                </c:pt>
                <c:pt idx="152">
                  <c:v>18.670000000000002</c:v>
                </c:pt>
                <c:pt idx="153">
                  <c:v>17.909999999999997</c:v>
                </c:pt>
                <c:pt idx="154">
                  <c:v>16.860000000000003</c:v>
                </c:pt>
                <c:pt idx="155">
                  <c:v>22.07</c:v>
                </c:pt>
                <c:pt idx="156">
                  <c:v>22.599999999999998</c:v>
                </c:pt>
                <c:pt idx="157">
                  <c:v>16.240000000000002</c:v>
                </c:pt>
                <c:pt idx="158">
                  <c:v>17.88</c:v>
                </c:pt>
                <c:pt idx="159">
                  <c:v>21.369999999999997</c:v>
                </c:pt>
                <c:pt idx="160">
                  <c:v>9.2200000000000006</c:v>
                </c:pt>
                <c:pt idx="161">
                  <c:v>19.07</c:v>
                </c:pt>
                <c:pt idx="162">
                  <c:v>19.88</c:v>
                </c:pt>
                <c:pt idx="163">
                  <c:v>19.48</c:v>
                </c:pt>
                <c:pt idx="164">
                  <c:v>14.76</c:v>
                </c:pt>
                <c:pt idx="165">
                  <c:v>13.309999999999999</c:v>
                </c:pt>
                <c:pt idx="166">
                  <c:v>14.97</c:v>
                </c:pt>
                <c:pt idx="167">
                  <c:v>10.969999999999999</c:v>
                </c:pt>
                <c:pt idx="168">
                  <c:v>15.64</c:v>
                </c:pt>
                <c:pt idx="169">
                  <c:v>15.4</c:v>
                </c:pt>
                <c:pt idx="170">
                  <c:v>14.25</c:v>
                </c:pt>
                <c:pt idx="171">
                  <c:v>13.7</c:v>
                </c:pt>
                <c:pt idx="172">
                  <c:v>12.39</c:v>
                </c:pt>
                <c:pt idx="173">
                  <c:v>6.7099999999999991</c:v>
                </c:pt>
                <c:pt idx="174">
                  <c:v>10.19</c:v>
                </c:pt>
                <c:pt idx="175">
                  <c:v>7.39</c:v>
                </c:pt>
                <c:pt idx="176">
                  <c:v>9.34</c:v>
                </c:pt>
                <c:pt idx="177">
                  <c:v>5.09</c:v>
                </c:pt>
                <c:pt idx="178">
                  <c:v>4.55</c:v>
                </c:pt>
                <c:pt idx="179">
                  <c:v>5.26</c:v>
                </c:pt>
                <c:pt idx="180">
                  <c:v>4.9400000000000013</c:v>
                </c:pt>
                <c:pt idx="181">
                  <c:v>1.1000000000000001</c:v>
                </c:pt>
                <c:pt idx="182">
                  <c:v>2.17</c:v>
                </c:pt>
                <c:pt idx="183">
                  <c:v>0.44999999999999996</c:v>
                </c:pt>
                <c:pt idx="184">
                  <c:v>1.9300000000000002</c:v>
                </c:pt>
                <c:pt idx="185">
                  <c:v>0.74</c:v>
                </c:pt>
                <c:pt idx="186">
                  <c:v>2.35</c:v>
                </c:pt>
                <c:pt idx="187">
                  <c:v>3.5999999999999992</c:v>
                </c:pt>
                <c:pt idx="188">
                  <c:v>3.09</c:v>
                </c:pt>
                <c:pt idx="189">
                  <c:v>2.2999999999999998</c:v>
                </c:pt>
                <c:pt idx="190">
                  <c:v>2.48</c:v>
                </c:pt>
                <c:pt idx="191">
                  <c:v>5.77</c:v>
                </c:pt>
                <c:pt idx="192">
                  <c:v>9.9499999999999993</c:v>
                </c:pt>
                <c:pt idx="193">
                  <c:v>8.41</c:v>
                </c:pt>
                <c:pt idx="194">
                  <c:v>8.7799999999999994</c:v>
                </c:pt>
                <c:pt idx="195">
                  <c:v>10.91</c:v>
                </c:pt>
                <c:pt idx="196">
                  <c:v>12.040000000000001</c:v>
                </c:pt>
                <c:pt idx="197">
                  <c:v>12.16</c:v>
                </c:pt>
                <c:pt idx="198">
                  <c:v>9.879999999999999</c:v>
                </c:pt>
                <c:pt idx="199">
                  <c:v>14.52</c:v>
                </c:pt>
                <c:pt idx="200">
                  <c:v>18.05</c:v>
                </c:pt>
                <c:pt idx="201">
                  <c:v>23.74</c:v>
                </c:pt>
                <c:pt idx="202">
                  <c:v>21.150000000000002</c:v>
                </c:pt>
                <c:pt idx="203">
                  <c:v>13.5</c:v>
                </c:pt>
                <c:pt idx="204">
                  <c:v>20.43</c:v>
                </c:pt>
                <c:pt idx="205">
                  <c:v>20.100000000000001</c:v>
                </c:pt>
                <c:pt idx="206">
                  <c:v>20.03</c:v>
                </c:pt>
                <c:pt idx="207">
                  <c:v>16.37</c:v>
                </c:pt>
                <c:pt idx="208">
                  <c:v>24.02</c:v>
                </c:pt>
                <c:pt idx="209">
                  <c:v>24.57</c:v>
                </c:pt>
                <c:pt idx="210">
                  <c:v>17.810000000000002</c:v>
                </c:pt>
                <c:pt idx="211">
                  <c:v>18.29</c:v>
                </c:pt>
                <c:pt idx="212">
                  <c:v>24.770000000000003</c:v>
                </c:pt>
                <c:pt idx="213">
                  <c:v>20.149999999999999</c:v>
                </c:pt>
                <c:pt idx="214">
                  <c:v>15.55</c:v>
                </c:pt>
                <c:pt idx="215">
                  <c:v>17.009999999999998</c:v>
                </c:pt>
                <c:pt idx="216">
                  <c:v>19.010000000000002</c:v>
                </c:pt>
                <c:pt idx="217">
                  <c:v>18.72</c:v>
                </c:pt>
                <c:pt idx="218">
                  <c:v>13.85</c:v>
                </c:pt>
                <c:pt idx="219">
                  <c:v>16.38</c:v>
                </c:pt>
                <c:pt idx="220">
                  <c:v>16.3</c:v>
                </c:pt>
                <c:pt idx="221">
                  <c:v>11.879999999999999</c:v>
                </c:pt>
                <c:pt idx="222">
                  <c:v>12.06</c:v>
                </c:pt>
                <c:pt idx="223">
                  <c:v>11.51</c:v>
                </c:pt>
                <c:pt idx="224">
                  <c:v>11.14</c:v>
                </c:pt>
                <c:pt idx="225">
                  <c:v>17.007999999999999</c:v>
                </c:pt>
                <c:pt idx="226">
                  <c:v>7.3000000000000007</c:v>
                </c:pt>
                <c:pt idx="227">
                  <c:v>4.53</c:v>
                </c:pt>
                <c:pt idx="228">
                  <c:v>3.67</c:v>
                </c:pt>
                <c:pt idx="229">
                  <c:v>11.77</c:v>
                </c:pt>
                <c:pt idx="230">
                  <c:v>7.6999999999999993</c:v>
                </c:pt>
                <c:pt idx="231">
                  <c:v>2.6599999999999997</c:v>
                </c:pt>
                <c:pt idx="232">
                  <c:v>4.1000000000000005</c:v>
                </c:pt>
                <c:pt idx="233">
                  <c:v>6.13</c:v>
                </c:pt>
                <c:pt idx="234">
                  <c:v>3.4699999999999998</c:v>
                </c:pt>
                <c:pt idx="235">
                  <c:v>4.3999999999999995</c:v>
                </c:pt>
                <c:pt idx="236">
                  <c:v>3.37</c:v>
                </c:pt>
                <c:pt idx="237">
                  <c:v>4.07</c:v>
                </c:pt>
                <c:pt idx="238">
                  <c:v>3.77</c:v>
                </c:pt>
                <c:pt idx="239">
                  <c:v>1.38</c:v>
                </c:pt>
                <c:pt idx="240">
                  <c:v>3.95</c:v>
                </c:pt>
                <c:pt idx="241">
                  <c:v>2.37</c:v>
                </c:pt>
                <c:pt idx="242">
                  <c:v>4.91</c:v>
                </c:pt>
                <c:pt idx="243">
                  <c:v>4.26</c:v>
                </c:pt>
                <c:pt idx="244">
                  <c:v>3.0600000000000005</c:v>
                </c:pt>
                <c:pt idx="245">
                  <c:v>4.1500000000000004</c:v>
                </c:pt>
                <c:pt idx="246">
                  <c:v>8.6999999999999993</c:v>
                </c:pt>
                <c:pt idx="247">
                  <c:v>9.52</c:v>
                </c:pt>
                <c:pt idx="248">
                  <c:v>7.05</c:v>
                </c:pt>
                <c:pt idx="249">
                  <c:v>14.76</c:v>
                </c:pt>
                <c:pt idx="250">
                  <c:v>10.979999999999999</c:v>
                </c:pt>
                <c:pt idx="251">
                  <c:v>10.36</c:v>
                </c:pt>
                <c:pt idx="252">
                  <c:v>12.77</c:v>
                </c:pt>
                <c:pt idx="253">
                  <c:v>14.609999999999998</c:v>
                </c:pt>
                <c:pt idx="254">
                  <c:v>15.31</c:v>
                </c:pt>
                <c:pt idx="255">
                  <c:v>18.380000000000003</c:v>
                </c:pt>
                <c:pt idx="256">
                  <c:v>12.47</c:v>
                </c:pt>
                <c:pt idx="257">
                  <c:v>22.299999999999997</c:v>
                </c:pt>
                <c:pt idx="258">
                  <c:v>22.55</c:v>
                </c:pt>
                <c:pt idx="259">
                  <c:v>15.09</c:v>
                </c:pt>
                <c:pt idx="260">
                  <c:v>13.34</c:v>
                </c:pt>
                <c:pt idx="261">
                  <c:v>9.75</c:v>
                </c:pt>
                <c:pt idx="262">
                  <c:v>18.5</c:v>
                </c:pt>
                <c:pt idx="263">
                  <c:v>14.259999999999998</c:v>
                </c:pt>
                <c:pt idx="264">
                  <c:v>14.54</c:v>
                </c:pt>
                <c:pt idx="265">
                  <c:v>17.87</c:v>
                </c:pt>
                <c:pt idx="266">
                  <c:v>20.200000000000003</c:v>
                </c:pt>
                <c:pt idx="267">
                  <c:v>15.780000000000001</c:v>
                </c:pt>
                <c:pt idx="268">
                  <c:v>18.79</c:v>
                </c:pt>
                <c:pt idx="269">
                  <c:v>16.338000000000001</c:v>
                </c:pt>
                <c:pt idx="270">
                  <c:v>16.338000000000001</c:v>
                </c:pt>
                <c:pt idx="271">
                  <c:v>16.672000000000001</c:v>
                </c:pt>
                <c:pt idx="272">
                  <c:v>18.509999999999998</c:v>
                </c:pt>
                <c:pt idx="273">
                  <c:v>21.220000000000002</c:v>
                </c:pt>
                <c:pt idx="274">
                  <c:v>17.100000000000001</c:v>
                </c:pt>
                <c:pt idx="275">
                  <c:v>20.14</c:v>
                </c:pt>
                <c:pt idx="276">
                  <c:v>14.75</c:v>
                </c:pt>
                <c:pt idx="277">
                  <c:v>15.619999999999997</c:v>
                </c:pt>
                <c:pt idx="278">
                  <c:v>12.910000000000002</c:v>
                </c:pt>
                <c:pt idx="279">
                  <c:v>9.83</c:v>
                </c:pt>
                <c:pt idx="280">
                  <c:v>10.379999999999999</c:v>
                </c:pt>
                <c:pt idx="281">
                  <c:v>4.2</c:v>
                </c:pt>
                <c:pt idx="282">
                  <c:v>5.71</c:v>
                </c:pt>
                <c:pt idx="283">
                  <c:v>7.67</c:v>
                </c:pt>
                <c:pt idx="284">
                  <c:v>3.0699999999999994</c:v>
                </c:pt>
                <c:pt idx="285">
                  <c:v>3.72</c:v>
                </c:pt>
                <c:pt idx="286">
                  <c:v>3.74</c:v>
                </c:pt>
                <c:pt idx="287">
                  <c:v>7.35</c:v>
                </c:pt>
                <c:pt idx="288">
                  <c:v>4.87</c:v>
                </c:pt>
                <c:pt idx="289">
                  <c:v>3.76</c:v>
                </c:pt>
                <c:pt idx="290">
                  <c:v>4.1100000000000003</c:v>
                </c:pt>
                <c:pt idx="291">
                  <c:v>5.91</c:v>
                </c:pt>
                <c:pt idx="292">
                  <c:v>1.02</c:v>
                </c:pt>
                <c:pt idx="293">
                  <c:v>3.1900000000000004</c:v>
                </c:pt>
                <c:pt idx="294">
                  <c:v>1.27</c:v>
                </c:pt>
                <c:pt idx="295">
                  <c:v>9.2800000000000011</c:v>
                </c:pt>
                <c:pt idx="296">
                  <c:v>5.93</c:v>
                </c:pt>
                <c:pt idx="297">
                  <c:v>3.29</c:v>
                </c:pt>
                <c:pt idx="298">
                  <c:v>5.0500000000000007</c:v>
                </c:pt>
                <c:pt idx="299">
                  <c:v>9.7999999999999989</c:v>
                </c:pt>
                <c:pt idx="300">
                  <c:v>4.96</c:v>
                </c:pt>
                <c:pt idx="301">
                  <c:v>5.43</c:v>
                </c:pt>
                <c:pt idx="302">
                  <c:v>9.7900000000000009</c:v>
                </c:pt>
                <c:pt idx="303">
                  <c:v>11.6</c:v>
                </c:pt>
                <c:pt idx="304">
                  <c:v>17.5</c:v>
                </c:pt>
                <c:pt idx="305">
                  <c:v>17.39</c:v>
                </c:pt>
                <c:pt idx="306">
                  <c:v>14.989999999999998</c:v>
                </c:pt>
                <c:pt idx="307">
                  <c:v>11.32</c:v>
                </c:pt>
                <c:pt idx="308">
                  <c:v>14.99</c:v>
                </c:pt>
                <c:pt idx="309">
                  <c:v>18.22</c:v>
                </c:pt>
                <c:pt idx="310">
                  <c:v>11.219999999999999</c:v>
                </c:pt>
                <c:pt idx="311">
                  <c:v>18.580000000000002</c:v>
                </c:pt>
                <c:pt idx="312">
                  <c:v>18.900000000000002</c:v>
                </c:pt>
                <c:pt idx="313">
                  <c:v>23.400000000000002</c:v>
                </c:pt>
                <c:pt idx="314">
                  <c:v>22.28</c:v>
                </c:pt>
                <c:pt idx="315">
                  <c:v>21.02</c:v>
                </c:pt>
                <c:pt idx="316">
                  <c:v>18.439999999999998</c:v>
                </c:pt>
                <c:pt idx="317">
                  <c:v>22.06</c:v>
                </c:pt>
                <c:pt idx="318">
                  <c:v>15.65</c:v>
                </c:pt>
                <c:pt idx="319">
                  <c:v>20.329999999999998</c:v>
                </c:pt>
                <c:pt idx="320">
                  <c:v>15.43</c:v>
                </c:pt>
                <c:pt idx="321">
                  <c:v>17.064</c:v>
                </c:pt>
                <c:pt idx="322">
                  <c:v>15.616999999999999</c:v>
                </c:pt>
                <c:pt idx="323">
                  <c:v>15.616999999999999</c:v>
                </c:pt>
                <c:pt idx="324">
                  <c:v>13.673999999999999</c:v>
                </c:pt>
                <c:pt idx="325">
                  <c:v>12.58</c:v>
                </c:pt>
                <c:pt idx="326">
                  <c:v>18.880000000000003</c:v>
                </c:pt>
                <c:pt idx="327">
                  <c:v>15.920000000000002</c:v>
                </c:pt>
                <c:pt idx="328">
                  <c:v>9.9600000000000009</c:v>
                </c:pt>
                <c:pt idx="329">
                  <c:v>13.459999999999999</c:v>
                </c:pt>
                <c:pt idx="330">
                  <c:v>14.5</c:v>
                </c:pt>
                <c:pt idx="331">
                  <c:v>11.809999999999999</c:v>
                </c:pt>
                <c:pt idx="332">
                  <c:v>8.1999999999999993</c:v>
                </c:pt>
                <c:pt idx="333">
                  <c:v>10.11</c:v>
                </c:pt>
                <c:pt idx="334">
                  <c:v>9.6800000000000015</c:v>
                </c:pt>
                <c:pt idx="335">
                  <c:v>5.0600000000000005</c:v>
                </c:pt>
                <c:pt idx="336">
                  <c:v>7.32</c:v>
                </c:pt>
                <c:pt idx="337">
                  <c:v>2.99</c:v>
                </c:pt>
                <c:pt idx="338">
                  <c:v>5.12</c:v>
                </c:pt>
                <c:pt idx="339">
                  <c:v>3.5800000000000005</c:v>
                </c:pt>
                <c:pt idx="340">
                  <c:v>1.4500000000000002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32128"/>
        <c:axId val="132800512"/>
      </c:barChart>
      <c:lineChart>
        <c:grouping val="standard"/>
        <c:varyColors val="0"/>
        <c:ser>
          <c:idx val="0"/>
          <c:order val="1"/>
          <c:tx>
            <c:strRef>
              <c:f>Data!$F$2</c:f>
              <c:strCache>
                <c:ptCount val="1"/>
                <c:pt idx="0">
                  <c:v> Cum</c:v>
                </c:pt>
              </c:strCache>
            </c:strRef>
          </c:tx>
          <c:marker>
            <c:symbol val="none"/>
          </c:marker>
          <c:cat>
            <c:multiLvlStrRef>
              <c:f>Data!$B$3:$C$343</c:f>
              <c:multiLvlStrCache>
                <c:ptCount val="341"/>
                <c:lvl>
                  <c:pt idx="0">
                    <c:v>27</c:v>
                  </c:pt>
                  <c:pt idx="1">
                    <c:v>28</c:v>
                  </c:pt>
                  <c:pt idx="2">
                    <c:v>29</c:v>
                  </c:pt>
                  <c:pt idx="3">
                    <c:v>30</c:v>
                  </c:pt>
                  <c:pt idx="4">
                    <c:v>31</c:v>
                  </c:pt>
                  <c:pt idx="5">
                    <c:v>32</c:v>
                  </c:pt>
                  <c:pt idx="6">
                    <c:v>33</c:v>
                  </c:pt>
                  <c:pt idx="7">
                    <c:v>34</c:v>
                  </c:pt>
                  <c:pt idx="8">
                    <c:v>35</c:v>
                  </c:pt>
                  <c:pt idx="9">
                    <c:v>36</c:v>
                  </c:pt>
                  <c:pt idx="10">
                    <c:v>37</c:v>
                  </c:pt>
                  <c:pt idx="11">
                    <c:v>38</c:v>
                  </c:pt>
                  <c:pt idx="12">
                    <c:v>39</c:v>
                  </c:pt>
                  <c:pt idx="13">
                    <c:v>40</c:v>
                  </c:pt>
                  <c:pt idx="14">
                    <c:v>41</c:v>
                  </c:pt>
                  <c:pt idx="15">
                    <c:v>42</c:v>
                  </c:pt>
                  <c:pt idx="16">
                    <c:v>43</c:v>
                  </c:pt>
                  <c:pt idx="17">
                    <c:v>44</c:v>
                  </c:pt>
                  <c:pt idx="18">
                    <c:v>45</c:v>
                  </c:pt>
                  <c:pt idx="19">
                    <c:v>46</c:v>
                  </c:pt>
                  <c:pt idx="20">
                    <c:v>47</c:v>
                  </c:pt>
                  <c:pt idx="21">
                    <c:v>48</c:v>
                  </c:pt>
                  <c:pt idx="22">
                    <c:v>49</c:v>
                  </c:pt>
                  <c:pt idx="23">
                    <c:v>50</c:v>
                  </c:pt>
                  <c:pt idx="24">
                    <c:v>51</c:v>
                  </c:pt>
                  <c:pt idx="25">
                    <c:v>52</c:v>
                  </c:pt>
                  <c:pt idx="26">
                    <c:v>53</c:v>
                  </c:pt>
                  <c:pt idx="27">
                    <c:v>1</c:v>
                  </c:pt>
                  <c:pt idx="28">
                    <c:v>2</c:v>
                  </c:pt>
                  <c:pt idx="29">
                    <c:v>3</c:v>
                  </c:pt>
                  <c:pt idx="30">
                    <c:v>4</c:v>
                  </c:pt>
                  <c:pt idx="31">
                    <c:v>5</c:v>
                  </c:pt>
                  <c:pt idx="32">
                    <c:v>6</c:v>
                  </c:pt>
                  <c:pt idx="33">
                    <c:v>7</c:v>
                  </c:pt>
                  <c:pt idx="34">
                    <c:v>8</c:v>
                  </c:pt>
                  <c:pt idx="35">
                    <c:v>9</c:v>
                  </c:pt>
                  <c:pt idx="36">
                    <c:v>10</c:v>
                  </c:pt>
                  <c:pt idx="37">
                    <c:v>11</c:v>
                  </c:pt>
                  <c:pt idx="38">
                    <c:v>12</c:v>
                  </c:pt>
                  <c:pt idx="39">
                    <c:v>13</c:v>
                  </c:pt>
                  <c:pt idx="40">
                    <c:v>14</c:v>
                  </c:pt>
                  <c:pt idx="41">
                    <c:v>15</c:v>
                  </c:pt>
                  <c:pt idx="42">
                    <c:v>16</c:v>
                  </c:pt>
                  <c:pt idx="43">
                    <c:v>17</c:v>
                  </c:pt>
                  <c:pt idx="44">
                    <c:v>18</c:v>
                  </c:pt>
                  <c:pt idx="45">
                    <c:v>19</c:v>
                  </c:pt>
                  <c:pt idx="46">
                    <c:v>20</c:v>
                  </c:pt>
                  <c:pt idx="47">
                    <c:v>21</c:v>
                  </c:pt>
                  <c:pt idx="48">
                    <c:v>22</c:v>
                  </c:pt>
                  <c:pt idx="49">
                    <c:v>23</c:v>
                  </c:pt>
                  <c:pt idx="50">
                    <c:v>24</c:v>
                  </c:pt>
                  <c:pt idx="51">
                    <c:v>25</c:v>
                  </c:pt>
                  <c:pt idx="52">
                    <c:v>26</c:v>
                  </c:pt>
                  <c:pt idx="53">
                    <c:v>27</c:v>
                  </c:pt>
                  <c:pt idx="54">
                    <c:v>28</c:v>
                  </c:pt>
                  <c:pt idx="55">
                    <c:v>29</c:v>
                  </c:pt>
                  <c:pt idx="56">
                    <c:v>30</c:v>
                  </c:pt>
                  <c:pt idx="57">
                    <c:v>31</c:v>
                  </c:pt>
                  <c:pt idx="58">
                    <c:v>32</c:v>
                  </c:pt>
                  <c:pt idx="59">
                    <c:v>33</c:v>
                  </c:pt>
                  <c:pt idx="60">
                    <c:v>34</c:v>
                  </c:pt>
                  <c:pt idx="61">
                    <c:v>35</c:v>
                  </c:pt>
                  <c:pt idx="62">
                    <c:v>36</c:v>
                  </c:pt>
                  <c:pt idx="63">
                    <c:v>37</c:v>
                  </c:pt>
                  <c:pt idx="64">
                    <c:v>38</c:v>
                  </c:pt>
                  <c:pt idx="65">
                    <c:v>39</c:v>
                  </c:pt>
                  <c:pt idx="66">
                    <c:v>40</c:v>
                  </c:pt>
                  <c:pt idx="67">
                    <c:v>41</c:v>
                  </c:pt>
                  <c:pt idx="68">
                    <c:v>42</c:v>
                  </c:pt>
                  <c:pt idx="69">
                    <c:v>43</c:v>
                  </c:pt>
                  <c:pt idx="70">
                    <c:v>44</c:v>
                  </c:pt>
                  <c:pt idx="71">
                    <c:v>45</c:v>
                  </c:pt>
                  <c:pt idx="72">
                    <c:v>46</c:v>
                  </c:pt>
                  <c:pt idx="73">
                    <c:v>47</c:v>
                  </c:pt>
                  <c:pt idx="74">
                    <c:v>48</c:v>
                  </c:pt>
                  <c:pt idx="75">
                    <c:v>49</c:v>
                  </c:pt>
                  <c:pt idx="76">
                    <c:v>50</c:v>
                  </c:pt>
                  <c:pt idx="77">
                    <c:v>51</c:v>
                  </c:pt>
                  <c:pt idx="78">
                    <c:v>52</c:v>
                  </c:pt>
                  <c:pt idx="79">
                    <c:v>53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5</c:v>
                  </c:pt>
                  <c:pt idx="85">
                    <c:v>6</c:v>
                  </c:pt>
                  <c:pt idx="86">
                    <c:v>7</c:v>
                  </c:pt>
                  <c:pt idx="87">
                    <c:v>8</c:v>
                  </c:pt>
                  <c:pt idx="88">
                    <c:v>9</c:v>
                  </c:pt>
                  <c:pt idx="89">
                    <c:v>10</c:v>
                  </c:pt>
                  <c:pt idx="90">
                    <c:v>11</c:v>
                  </c:pt>
                  <c:pt idx="91">
                    <c:v>12</c:v>
                  </c:pt>
                  <c:pt idx="92">
                    <c:v>13</c:v>
                  </c:pt>
                  <c:pt idx="93">
                    <c:v>14</c:v>
                  </c:pt>
                  <c:pt idx="94">
                    <c:v>15</c:v>
                  </c:pt>
                  <c:pt idx="95">
                    <c:v>16</c:v>
                  </c:pt>
                  <c:pt idx="96">
                    <c:v>17</c:v>
                  </c:pt>
                  <c:pt idx="97">
                    <c:v>18</c:v>
                  </c:pt>
                  <c:pt idx="98">
                    <c:v>19</c:v>
                  </c:pt>
                  <c:pt idx="99">
                    <c:v>20</c:v>
                  </c:pt>
                  <c:pt idx="100">
                    <c:v>21</c:v>
                  </c:pt>
                  <c:pt idx="101">
                    <c:v>22</c:v>
                  </c:pt>
                  <c:pt idx="102">
                    <c:v>23</c:v>
                  </c:pt>
                  <c:pt idx="103">
                    <c:v>24</c:v>
                  </c:pt>
                  <c:pt idx="104">
                    <c:v>25</c:v>
                  </c:pt>
                  <c:pt idx="105">
                    <c:v>26</c:v>
                  </c:pt>
                  <c:pt idx="106">
                    <c:v>27</c:v>
                  </c:pt>
                  <c:pt idx="107">
                    <c:v>28</c:v>
                  </c:pt>
                  <c:pt idx="108">
                    <c:v>29</c:v>
                  </c:pt>
                  <c:pt idx="109">
                    <c:v>30</c:v>
                  </c:pt>
                  <c:pt idx="110">
                    <c:v>31</c:v>
                  </c:pt>
                  <c:pt idx="111">
                    <c:v>32</c:v>
                  </c:pt>
                  <c:pt idx="112">
                    <c:v>33</c:v>
                  </c:pt>
                  <c:pt idx="113">
                    <c:v>34</c:v>
                  </c:pt>
                  <c:pt idx="114">
                    <c:v>35</c:v>
                  </c:pt>
                  <c:pt idx="115">
                    <c:v>36</c:v>
                  </c:pt>
                  <c:pt idx="116">
                    <c:v>37</c:v>
                  </c:pt>
                  <c:pt idx="117">
                    <c:v>38</c:v>
                  </c:pt>
                  <c:pt idx="118">
                    <c:v>39</c:v>
                  </c:pt>
                  <c:pt idx="119">
                    <c:v>40</c:v>
                  </c:pt>
                  <c:pt idx="120">
                    <c:v>41</c:v>
                  </c:pt>
                  <c:pt idx="121">
                    <c:v>42</c:v>
                  </c:pt>
                  <c:pt idx="122">
                    <c:v>43</c:v>
                  </c:pt>
                  <c:pt idx="123">
                    <c:v>44</c:v>
                  </c:pt>
                  <c:pt idx="124">
                    <c:v>45</c:v>
                  </c:pt>
                  <c:pt idx="125">
                    <c:v>46</c:v>
                  </c:pt>
                  <c:pt idx="126">
                    <c:v>47</c:v>
                  </c:pt>
                  <c:pt idx="127">
                    <c:v>48</c:v>
                  </c:pt>
                  <c:pt idx="128">
                    <c:v>49</c:v>
                  </c:pt>
                  <c:pt idx="129">
                    <c:v>50</c:v>
                  </c:pt>
                  <c:pt idx="130">
                    <c:v>51</c:v>
                  </c:pt>
                  <c:pt idx="131">
                    <c:v>52</c:v>
                  </c:pt>
                  <c:pt idx="132">
                    <c:v>53</c:v>
                  </c:pt>
                  <c:pt idx="133">
                    <c:v>1</c:v>
                  </c:pt>
                  <c:pt idx="134">
                    <c:v>2</c:v>
                  </c:pt>
                  <c:pt idx="135">
                    <c:v>3</c:v>
                  </c:pt>
                  <c:pt idx="136">
                    <c:v>4</c:v>
                  </c:pt>
                  <c:pt idx="137">
                    <c:v>5</c:v>
                  </c:pt>
                  <c:pt idx="138">
                    <c:v>6</c:v>
                  </c:pt>
                  <c:pt idx="139">
                    <c:v>7</c:v>
                  </c:pt>
                  <c:pt idx="140">
                    <c:v>8</c:v>
                  </c:pt>
                  <c:pt idx="141">
                    <c:v>9</c:v>
                  </c:pt>
                  <c:pt idx="142">
                    <c:v>10</c:v>
                  </c:pt>
                  <c:pt idx="143">
                    <c:v>11</c:v>
                  </c:pt>
                  <c:pt idx="144">
                    <c:v>12</c:v>
                  </c:pt>
                  <c:pt idx="145">
                    <c:v>13</c:v>
                  </c:pt>
                  <c:pt idx="146">
                    <c:v>14</c:v>
                  </c:pt>
                  <c:pt idx="147">
                    <c:v>15</c:v>
                  </c:pt>
                  <c:pt idx="148">
                    <c:v>16</c:v>
                  </c:pt>
                  <c:pt idx="149">
                    <c:v>17</c:v>
                  </c:pt>
                  <c:pt idx="150">
                    <c:v>18</c:v>
                  </c:pt>
                  <c:pt idx="151">
                    <c:v>19</c:v>
                  </c:pt>
                  <c:pt idx="152">
                    <c:v>20</c:v>
                  </c:pt>
                  <c:pt idx="153">
                    <c:v>21</c:v>
                  </c:pt>
                  <c:pt idx="154">
                    <c:v>22</c:v>
                  </c:pt>
                  <c:pt idx="155">
                    <c:v>23</c:v>
                  </c:pt>
                  <c:pt idx="156">
                    <c:v>24</c:v>
                  </c:pt>
                  <c:pt idx="157">
                    <c:v>25</c:v>
                  </c:pt>
                  <c:pt idx="158">
                    <c:v>26</c:v>
                  </c:pt>
                  <c:pt idx="159">
                    <c:v>27</c:v>
                  </c:pt>
                  <c:pt idx="160">
                    <c:v>28</c:v>
                  </c:pt>
                  <c:pt idx="161">
                    <c:v>29</c:v>
                  </c:pt>
                  <c:pt idx="162">
                    <c:v>30</c:v>
                  </c:pt>
                  <c:pt idx="163">
                    <c:v>31</c:v>
                  </c:pt>
                  <c:pt idx="164">
                    <c:v>32</c:v>
                  </c:pt>
                  <c:pt idx="165">
                    <c:v>33</c:v>
                  </c:pt>
                  <c:pt idx="166">
                    <c:v>34</c:v>
                  </c:pt>
                  <c:pt idx="167">
                    <c:v>35</c:v>
                  </c:pt>
                  <c:pt idx="168">
                    <c:v>36</c:v>
                  </c:pt>
                  <c:pt idx="169">
                    <c:v>37</c:v>
                  </c:pt>
                  <c:pt idx="170">
                    <c:v>38</c:v>
                  </c:pt>
                  <c:pt idx="171">
                    <c:v>39</c:v>
                  </c:pt>
                  <c:pt idx="172">
                    <c:v>40</c:v>
                  </c:pt>
                  <c:pt idx="173">
                    <c:v>41</c:v>
                  </c:pt>
                  <c:pt idx="174">
                    <c:v>42</c:v>
                  </c:pt>
                  <c:pt idx="175">
                    <c:v>43</c:v>
                  </c:pt>
                  <c:pt idx="176">
                    <c:v>44</c:v>
                  </c:pt>
                  <c:pt idx="177">
                    <c:v>45</c:v>
                  </c:pt>
                  <c:pt idx="178">
                    <c:v>46</c:v>
                  </c:pt>
                  <c:pt idx="179">
                    <c:v>47</c:v>
                  </c:pt>
                  <c:pt idx="180">
                    <c:v>48</c:v>
                  </c:pt>
                  <c:pt idx="181">
                    <c:v>49</c:v>
                  </c:pt>
                  <c:pt idx="182">
                    <c:v>50</c:v>
                  </c:pt>
                  <c:pt idx="183">
                    <c:v>51</c:v>
                  </c:pt>
                  <c:pt idx="184">
                    <c:v>52</c:v>
                  </c:pt>
                  <c:pt idx="185">
                    <c:v>53</c:v>
                  </c:pt>
                  <c:pt idx="186">
                    <c:v>1</c:v>
                  </c:pt>
                  <c:pt idx="187">
                    <c:v>2</c:v>
                  </c:pt>
                  <c:pt idx="188">
                    <c:v>3</c:v>
                  </c:pt>
                  <c:pt idx="189">
                    <c:v>4</c:v>
                  </c:pt>
                  <c:pt idx="190">
                    <c:v>5</c:v>
                  </c:pt>
                  <c:pt idx="191">
                    <c:v>6</c:v>
                  </c:pt>
                  <c:pt idx="192">
                    <c:v>7</c:v>
                  </c:pt>
                  <c:pt idx="193">
                    <c:v>8</c:v>
                  </c:pt>
                  <c:pt idx="194">
                    <c:v>9</c:v>
                  </c:pt>
                  <c:pt idx="195">
                    <c:v>10</c:v>
                  </c:pt>
                  <c:pt idx="196">
                    <c:v>11</c:v>
                  </c:pt>
                  <c:pt idx="197">
                    <c:v>12</c:v>
                  </c:pt>
                  <c:pt idx="198">
                    <c:v>13</c:v>
                  </c:pt>
                  <c:pt idx="199">
                    <c:v>14</c:v>
                  </c:pt>
                  <c:pt idx="200">
                    <c:v>15</c:v>
                  </c:pt>
                  <c:pt idx="201">
                    <c:v>16</c:v>
                  </c:pt>
                  <c:pt idx="202">
                    <c:v>17</c:v>
                  </c:pt>
                  <c:pt idx="203">
                    <c:v>18</c:v>
                  </c:pt>
                  <c:pt idx="204">
                    <c:v>19</c:v>
                  </c:pt>
                  <c:pt idx="205">
                    <c:v>20</c:v>
                  </c:pt>
                  <c:pt idx="206">
                    <c:v>21</c:v>
                  </c:pt>
                  <c:pt idx="207">
                    <c:v>22</c:v>
                  </c:pt>
                  <c:pt idx="208">
                    <c:v>23</c:v>
                  </c:pt>
                  <c:pt idx="209">
                    <c:v>24</c:v>
                  </c:pt>
                  <c:pt idx="210">
                    <c:v>25</c:v>
                  </c:pt>
                  <c:pt idx="211">
                    <c:v>26</c:v>
                  </c:pt>
                  <c:pt idx="212">
                    <c:v>27</c:v>
                  </c:pt>
                  <c:pt idx="213">
                    <c:v>28</c:v>
                  </c:pt>
                  <c:pt idx="214">
                    <c:v>29</c:v>
                  </c:pt>
                  <c:pt idx="215">
                    <c:v>30</c:v>
                  </c:pt>
                  <c:pt idx="216">
                    <c:v>31</c:v>
                  </c:pt>
                  <c:pt idx="217">
                    <c:v>32</c:v>
                  </c:pt>
                  <c:pt idx="218">
                    <c:v>33</c:v>
                  </c:pt>
                  <c:pt idx="219">
                    <c:v>34</c:v>
                  </c:pt>
                  <c:pt idx="220">
                    <c:v>35</c:v>
                  </c:pt>
                  <c:pt idx="221">
                    <c:v>36</c:v>
                  </c:pt>
                  <c:pt idx="222">
                    <c:v>37</c:v>
                  </c:pt>
                  <c:pt idx="223">
                    <c:v>38</c:v>
                  </c:pt>
                  <c:pt idx="224">
                    <c:v>39</c:v>
                  </c:pt>
                  <c:pt idx="225">
                    <c:v>40</c:v>
                  </c:pt>
                  <c:pt idx="226">
                    <c:v>41</c:v>
                  </c:pt>
                  <c:pt idx="227">
                    <c:v>42</c:v>
                  </c:pt>
                  <c:pt idx="228">
                    <c:v>43</c:v>
                  </c:pt>
                  <c:pt idx="229">
                    <c:v>44</c:v>
                  </c:pt>
                  <c:pt idx="230">
                    <c:v>45</c:v>
                  </c:pt>
                  <c:pt idx="231">
                    <c:v>46</c:v>
                  </c:pt>
                  <c:pt idx="232">
                    <c:v>47</c:v>
                  </c:pt>
                  <c:pt idx="233">
                    <c:v>48</c:v>
                  </c:pt>
                  <c:pt idx="234">
                    <c:v>49</c:v>
                  </c:pt>
                  <c:pt idx="235">
                    <c:v>50</c:v>
                  </c:pt>
                  <c:pt idx="236">
                    <c:v>51</c:v>
                  </c:pt>
                  <c:pt idx="237">
                    <c:v>52</c:v>
                  </c:pt>
                  <c:pt idx="238">
                    <c:v>53</c:v>
                  </c:pt>
                  <c:pt idx="239">
                    <c:v>1</c:v>
                  </c:pt>
                  <c:pt idx="240">
                    <c:v>2</c:v>
                  </c:pt>
                  <c:pt idx="241">
                    <c:v>3</c:v>
                  </c:pt>
                  <c:pt idx="242">
                    <c:v>4</c:v>
                  </c:pt>
                  <c:pt idx="243">
                    <c:v>5</c:v>
                  </c:pt>
                  <c:pt idx="244">
                    <c:v>6</c:v>
                  </c:pt>
                  <c:pt idx="245">
                    <c:v>7</c:v>
                  </c:pt>
                  <c:pt idx="246">
                    <c:v>8</c:v>
                  </c:pt>
                  <c:pt idx="247">
                    <c:v>9</c:v>
                  </c:pt>
                  <c:pt idx="248">
                    <c:v>10</c:v>
                  </c:pt>
                  <c:pt idx="249">
                    <c:v>11</c:v>
                  </c:pt>
                  <c:pt idx="250">
                    <c:v>12</c:v>
                  </c:pt>
                  <c:pt idx="251">
                    <c:v>13</c:v>
                  </c:pt>
                  <c:pt idx="252">
                    <c:v>14</c:v>
                  </c:pt>
                  <c:pt idx="253">
                    <c:v>15</c:v>
                  </c:pt>
                  <c:pt idx="254">
                    <c:v>16</c:v>
                  </c:pt>
                  <c:pt idx="255">
                    <c:v>17</c:v>
                  </c:pt>
                  <c:pt idx="256">
                    <c:v>18</c:v>
                  </c:pt>
                  <c:pt idx="257">
                    <c:v>19</c:v>
                  </c:pt>
                  <c:pt idx="258">
                    <c:v>20</c:v>
                  </c:pt>
                  <c:pt idx="259">
                    <c:v>21</c:v>
                  </c:pt>
                  <c:pt idx="260">
                    <c:v>22</c:v>
                  </c:pt>
                  <c:pt idx="261">
                    <c:v>23</c:v>
                  </c:pt>
                  <c:pt idx="262">
                    <c:v>24</c:v>
                  </c:pt>
                  <c:pt idx="263">
                    <c:v>25</c:v>
                  </c:pt>
                  <c:pt idx="264">
                    <c:v>26</c:v>
                  </c:pt>
                  <c:pt idx="265">
                    <c:v>27</c:v>
                  </c:pt>
                  <c:pt idx="266">
                    <c:v>28</c:v>
                  </c:pt>
                  <c:pt idx="267">
                    <c:v>29</c:v>
                  </c:pt>
                  <c:pt idx="268">
                    <c:v>30</c:v>
                  </c:pt>
                  <c:pt idx="269">
                    <c:v>31</c:v>
                  </c:pt>
                  <c:pt idx="270">
                    <c:v>32</c:v>
                  </c:pt>
                  <c:pt idx="271">
                    <c:v>33</c:v>
                  </c:pt>
                  <c:pt idx="272">
                    <c:v>34</c:v>
                  </c:pt>
                  <c:pt idx="273">
                    <c:v>35</c:v>
                  </c:pt>
                  <c:pt idx="274">
                    <c:v>36</c:v>
                  </c:pt>
                  <c:pt idx="275">
                    <c:v>37</c:v>
                  </c:pt>
                  <c:pt idx="276">
                    <c:v>38</c:v>
                  </c:pt>
                  <c:pt idx="277">
                    <c:v>39</c:v>
                  </c:pt>
                  <c:pt idx="278">
                    <c:v>40</c:v>
                  </c:pt>
                  <c:pt idx="279">
                    <c:v>41</c:v>
                  </c:pt>
                  <c:pt idx="280">
                    <c:v>42</c:v>
                  </c:pt>
                  <c:pt idx="281">
                    <c:v>43</c:v>
                  </c:pt>
                  <c:pt idx="282">
                    <c:v>44</c:v>
                  </c:pt>
                  <c:pt idx="283">
                    <c:v>45</c:v>
                  </c:pt>
                  <c:pt idx="284">
                    <c:v>46</c:v>
                  </c:pt>
                  <c:pt idx="285">
                    <c:v>47</c:v>
                  </c:pt>
                  <c:pt idx="286">
                    <c:v>48</c:v>
                  </c:pt>
                  <c:pt idx="287">
                    <c:v>49</c:v>
                  </c:pt>
                  <c:pt idx="288">
                    <c:v>50</c:v>
                  </c:pt>
                  <c:pt idx="289">
                    <c:v>51</c:v>
                  </c:pt>
                  <c:pt idx="290">
                    <c:v>52</c:v>
                  </c:pt>
                  <c:pt idx="291">
                    <c:v>53</c:v>
                  </c:pt>
                  <c:pt idx="292">
                    <c:v>1</c:v>
                  </c:pt>
                  <c:pt idx="293">
                    <c:v>2</c:v>
                  </c:pt>
                  <c:pt idx="294">
                    <c:v>3</c:v>
                  </c:pt>
                  <c:pt idx="295">
                    <c:v>4</c:v>
                  </c:pt>
                  <c:pt idx="296">
                    <c:v>5</c:v>
                  </c:pt>
                  <c:pt idx="297">
                    <c:v>6</c:v>
                  </c:pt>
                  <c:pt idx="298">
                    <c:v>7</c:v>
                  </c:pt>
                  <c:pt idx="299">
                    <c:v>8</c:v>
                  </c:pt>
                  <c:pt idx="300">
                    <c:v>9</c:v>
                  </c:pt>
                  <c:pt idx="301">
                    <c:v>10</c:v>
                  </c:pt>
                  <c:pt idx="302">
                    <c:v>11</c:v>
                  </c:pt>
                  <c:pt idx="303">
                    <c:v>12</c:v>
                  </c:pt>
                  <c:pt idx="304">
                    <c:v>13</c:v>
                  </c:pt>
                  <c:pt idx="305">
                    <c:v>14</c:v>
                  </c:pt>
                  <c:pt idx="306">
                    <c:v>15</c:v>
                  </c:pt>
                  <c:pt idx="307">
                    <c:v>16</c:v>
                  </c:pt>
                  <c:pt idx="308">
                    <c:v>17</c:v>
                  </c:pt>
                  <c:pt idx="309">
                    <c:v>18</c:v>
                  </c:pt>
                  <c:pt idx="310">
                    <c:v>19</c:v>
                  </c:pt>
                  <c:pt idx="311">
                    <c:v>20</c:v>
                  </c:pt>
                  <c:pt idx="312">
                    <c:v>21</c:v>
                  </c:pt>
                  <c:pt idx="313">
                    <c:v>22</c:v>
                  </c:pt>
                  <c:pt idx="314">
                    <c:v>23</c:v>
                  </c:pt>
                  <c:pt idx="315">
                    <c:v>24</c:v>
                  </c:pt>
                  <c:pt idx="316">
                    <c:v>25</c:v>
                  </c:pt>
                  <c:pt idx="317">
                    <c:v>26</c:v>
                  </c:pt>
                  <c:pt idx="318">
                    <c:v>27</c:v>
                  </c:pt>
                  <c:pt idx="319">
                    <c:v>28</c:v>
                  </c:pt>
                  <c:pt idx="320">
                    <c:v>29</c:v>
                  </c:pt>
                  <c:pt idx="321">
                    <c:v>30</c:v>
                  </c:pt>
                  <c:pt idx="322">
                    <c:v>31</c:v>
                  </c:pt>
                  <c:pt idx="323">
                    <c:v>32</c:v>
                  </c:pt>
                  <c:pt idx="324">
                    <c:v>33</c:v>
                  </c:pt>
                  <c:pt idx="325">
                    <c:v>34</c:v>
                  </c:pt>
                  <c:pt idx="326">
                    <c:v>35</c:v>
                  </c:pt>
                  <c:pt idx="327">
                    <c:v>36</c:v>
                  </c:pt>
                  <c:pt idx="328">
                    <c:v>37</c:v>
                  </c:pt>
                  <c:pt idx="329">
                    <c:v>38</c:v>
                  </c:pt>
                  <c:pt idx="330">
                    <c:v>39</c:v>
                  </c:pt>
                  <c:pt idx="331">
                    <c:v>40</c:v>
                  </c:pt>
                  <c:pt idx="332">
                    <c:v>41</c:v>
                  </c:pt>
                  <c:pt idx="333">
                    <c:v>42</c:v>
                  </c:pt>
                  <c:pt idx="334">
                    <c:v>43</c:v>
                  </c:pt>
                  <c:pt idx="335">
                    <c:v>44</c:v>
                  </c:pt>
                  <c:pt idx="336">
                    <c:v>45</c:v>
                  </c:pt>
                  <c:pt idx="337">
                    <c:v>46</c:v>
                  </c:pt>
                  <c:pt idx="338">
                    <c:v>47</c:v>
                  </c:pt>
                  <c:pt idx="339">
                    <c:v>48</c:v>
                  </c:pt>
                  <c:pt idx="340">
                    <c:v>49</c:v>
                  </c:pt>
                </c:lvl>
                <c:lvl>
                  <c:pt idx="0">
                    <c:v>2011</c:v>
                  </c:pt>
                  <c:pt idx="1">
                    <c:v>2011</c:v>
                  </c:pt>
                  <c:pt idx="2">
                    <c:v>2011</c:v>
                  </c:pt>
                  <c:pt idx="3">
                    <c:v>2011</c:v>
                  </c:pt>
                  <c:pt idx="4">
                    <c:v>2011</c:v>
                  </c:pt>
                  <c:pt idx="5">
                    <c:v>2011</c:v>
                  </c:pt>
                  <c:pt idx="6">
                    <c:v>2011</c:v>
                  </c:pt>
                  <c:pt idx="7">
                    <c:v>2011</c:v>
                  </c:pt>
                  <c:pt idx="8">
                    <c:v>2011</c:v>
                  </c:pt>
                  <c:pt idx="9">
                    <c:v>2011</c:v>
                  </c:pt>
                  <c:pt idx="10">
                    <c:v>2011</c:v>
                  </c:pt>
                  <c:pt idx="11">
                    <c:v>2011</c:v>
                  </c:pt>
                  <c:pt idx="12">
                    <c:v>2011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  <c:pt idx="17">
                    <c:v>2011</c:v>
                  </c:pt>
                  <c:pt idx="18">
                    <c:v>2011</c:v>
                  </c:pt>
                  <c:pt idx="19">
                    <c:v>2011</c:v>
                  </c:pt>
                  <c:pt idx="20">
                    <c:v>2011</c:v>
                  </c:pt>
                  <c:pt idx="21">
                    <c:v>2011</c:v>
                  </c:pt>
                  <c:pt idx="22">
                    <c:v>2011</c:v>
                  </c:pt>
                  <c:pt idx="23">
                    <c:v>2011</c:v>
                  </c:pt>
                  <c:pt idx="24">
                    <c:v>2011</c:v>
                  </c:pt>
                  <c:pt idx="25">
                    <c:v>2011</c:v>
                  </c:pt>
                  <c:pt idx="26">
                    <c:v>2011</c:v>
                  </c:pt>
                  <c:pt idx="27">
                    <c:v>2012</c:v>
                  </c:pt>
                  <c:pt idx="28">
                    <c:v>2012</c:v>
                  </c:pt>
                  <c:pt idx="29">
                    <c:v>2012</c:v>
                  </c:pt>
                  <c:pt idx="30">
                    <c:v>2012</c:v>
                  </c:pt>
                  <c:pt idx="31">
                    <c:v>2012</c:v>
                  </c:pt>
                  <c:pt idx="32">
                    <c:v>2012</c:v>
                  </c:pt>
                  <c:pt idx="33">
                    <c:v>2012</c:v>
                  </c:pt>
                  <c:pt idx="34">
                    <c:v>2012</c:v>
                  </c:pt>
                  <c:pt idx="35">
                    <c:v>2012</c:v>
                  </c:pt>
                  <c:pt idx="36">
                    <c:v>2012</c:v>
                  </c:pt>
                  <c:pt idx="37">
                    <c:v>2012</c:v>
                  </c:pt>
                  <c:pt idx="38">
                    <c:v>2012</c:v>
                  </c:pt>
                  <c:pt idx="39">
                    <c:v>2012</c:v>
                  </c:pt>
                  <c:pt idx="40">
                    <c:v>2012</c:v>
                  </c:pt>
                  <c:pt idx="41">
                    <c:v>2012</c:v>
                  </c:pt>
                  <c:pt idx="42">
                    <c:v>2012</c:v>
                  </c:pt>
                  <c:pt idx="43">
                    <c:v>2012</c:v>
                  </c:pt>
                  <c:pt idx="44">
                    <c:v>2012</c:v>
                  </c:pt>
                  <c:pt idx="45">
                    <c:v>2012</c:v>
                  </c:pt>
                  <c:pt idx="46">
                    <c:v>2012</c:v>
                  </c:pt>
                  <c:pt idx="47">
                    <c:v>2012</c:v>
                  </c:pt>
                  <c:pt idx="48">
                    <c:v>2012</c:v>
                  </c:pt>
                  <c:pt idx="49">
                    <c:v>2012</c:v>
                  </c:pt>
                  <c:pt idx="50">
                    <c:v>2012</c:v>
                  </c:pt>
                  <c:pt idx="51">
                    <c:v>2012</c:v>
                  </c:pt>
                  <c:pt idx="52">
                    <c:v>2012</c:v>
                  </c:pt>
                  <c:pt idx="53">
                    <c:v>2012</c:v>
                  </c:pt>
                  <c:pt idx="54">
                    <c:v>2012</c:v>
                  </c:pt>
                  <c:pt idx="55">
                    <c:v>2012</c:v>
                  </c:pt>
                  <c:pt idx="56">
                    <c:v>2012</c:v>
                  </c:pt>
                  <c:pt idx="57">
                    <c:v>2012</c:v>
                  </c:pt>
                  <c:pt idx="58">
                    <c:v>2012</c:v>
                  </c:pt>
                  <c:pt idx="59">
                    <c:v>2012</c:v>
                  </c:pt>
                  <c:pt idx="60">
                    <c:v>2012</c:v>
                  </c:pt>
                  <c:pt idx="61">
                    <c:v>2012</c:v>
                  </c:pt>
                  <c:pt idx="62">
                    <c:v>2012</c:v>
                  </c:pt>
                  <c:pt idx="63">
                    <c:v>2012</c:v>
                  </c:pt>
                  <c:pt idx="64">
                    <c:v>2012</c:v>
                  </c:pt>
                  <c:pt idx="65">
                    <c:v>2012</c:v>
                  </c:pt>
                  <c:pt idx="66">
                    <c:v>2012</c:v>
                  </c:pt>
                  <c:pt idx="67">
                    <c:v>2012</c:v>
                  </c:pt>
                  <c:pt idx="68">
                    <c:v>2012</c:v>
                  </c:pt>
                  <c:pt idx="69">
                    <c:v>2012</c:v>
                  </c:pt>
                  <c:pt idx="70">
                    <c:v>2012</c:v>
                  </c:pt>
                  <c:pt idx="71">
                    <c:v>2012</c:v>
                  </c:pt>
                  <c:pt idx="72">
                    <c:v>2012</c:v>
                  </c:pt>
                  <c:pt idx="73">
                    <c:v>2012</c:v>
                  </c:pt>
                  <c:pt idx="74">
                    <c:v>2012</c:v>
                  </c:pt>
                  <c:pt idx="75">
                    <c:v>2012</c:v>
                  </c:pt>
                  <c:pt idx="76">
                    <c:v>2012</c:v>
                  </c:pt>
                  <c:pt idx="77">
                    <c:v>2012</c:v>
                  </c:pt>
                  <c:pt idx="78">
                    <c:v>2012</c:v>
                  </c:pt>
                  <c:pt idx="79">
                    <c:v>2012</c:v>
                  </c:pt>
                  <c:pt idx="80">
                    <c:v>2013</c:v>
                  </c:pt>
                  <c:pt idx="81">
                    <c:v>2013</c:v>
                  </c:pt>
                  <c:pt idx="82">
                    <c:v>2013</c:v>
                  </c:pt>
                  <c:pt idx="83">
                    <c:v>2013</c:v>
                  </c:pt>
                  <c:pt idx="84">
                    <c:v>2013</c:v>
                  </c:pt>
                  <c:pt idx="85">
                    <c:v>2013</c:v>
                  </c:pt>
                  <c:pt idx="86">
                    <c:v>2013</c:v>
                  </c:pt>
                  <c:pt idx="87">
                    <c:v>2013</c:v>
                  </c:pt>
                  <c:pt idx="88">
                    <c:v>2013</c:v>
                  </c:pt>
                  <c:pt idx="89">
                    <c:v>2013</c:v>
                  </c:pt>
                  <c:pt idx="90">
                    <c:v>2013</c:v>
                  </c:pt>
                  <c:pt idx="91">
                    <c:v>2013</c:v>
                  </c:pt>
                  <c:pt idx="92">
                    <c:v>2013</c:v>
                  </c:pt>
                  <c:pt idx="93">
                    <c:v>2013</c:v>
                  </c:pt>
                  <c:pt idx="94">
                    <c:v>2013</c:v>
                  </c:pt>
                  <c:pt idx="95">
                    <c:v>2013</c:v>
                  </c:pt>
                  <c:pt idx="96">
                    <c:v>2013</c:v>
                  </c:pt>
                  <c:pt idx="97">
                    <c:v>2013</c:v>
                  </c:pt>
                  <c:pt idx="98">
                    <c:v>2013</c:v>
                  </c:pt>
                  <c:pt idx="99">
                    <c:v>2013</c:v>
                  </c:pt>
                  <c:pt idx="100">
                    <c:v>2013</c:v>
                  </c:pt>
                  <c:pt idx="101">
                    <c:v>2013</c:v>
                  </c:pt>
                  <c:pt idx="102">
                    <c:v>2013</c:v>
                  </c:pt>
                  <c:pt idx="103">
                    <c:v>2013</c:v>
                  </c:pt>
                  <c:pt idx="104">
                    <c:v>2013</c:v>
                  </c:pt>
                  <c:pt idx="105">
                    <c:v>2013</c:v>
                  </c:pt>
                  <c:pt idx="106">
                    <c:v>2013</c:v>
                  </c:pt>
                  <c:pt idx="107">
                    <c:v>2013</c:v>
                  </c:pt>
                  <c:pt idx="108">
                    <c:v>2013</c:v>
                  </c:pt>
                  <c:pt idx="109">
                    <c:v>2013</c:v>
                  </c:pt>
                  <c:pt idx="110">
                    <c:v>2013</c:v>
                  </c:pt>
                  <c:pt idx="111">
                    <c:v>2013</c:v>
                  </c:pt>
                  <c:pt idx="112">
                    <c:v>2013</c:v>
                  </c:pt>
                  <c:pt idx="113">
                    <c:v>2013</c:v>
                  </c:pt>
                  <c:pt idx="114">
                    <c:v>2013</c:v>
                  </c:pt>
                  <c:pt idx="115">
                    <c:v>2013</c:v>
                  </c:pt>
                  <c:pt idx="116">
                    <c:v>2013</c:v>
                  </c:pt>
                  <c:pt idx="117">
                    <c:v>2013</c:v>
                  </c:pt>
                  <c:pt idx="118">
                    <c:v>2013</c:v>
                  </c:pt>
                  <c:pt idx="119">
                    <c:v>2013</c:v>
                  </c:pt>
                  <c:pt idx="120">
                    <c:v>2013</c:v>
                  </c:pt>
                  <c:pt idx="121">
                    <c:v>2013</c:v>
                  </c:pt>
                  <c:pt idx="122">
                    <c:v>2013</c:v>
                  </c:pt>
                  <c:pt idx="123">
                    <c:v>2013</c:v>
                  </c:pt>
                  <c:pt idx="124">
                    <c:v>2013</c:v>
                  </c:pt>
                  <c:pt idx="125">
                    <c:v>2013</c:v>
                  </c:pt>
                  <c:pt idx="126">
                    <c:v>2013</c:v>
                  </c:pt>
                  <c:pt idx="127">
                    <c:v>2013</c:v>
                  </c:pt>
                  <c:pt idx="128">
                    <c:v>2013</c:v>
                  </c:pt>
                  <c:pt idx="129">
                    <c:v>2013</c:v>
                  </c:pt>
                  <c:pt idx="130">
                    <c:v>2013</c:v>
                  </c:pt>
                  <c:pt idx="131">
                    <c:v>2013</c:v>
                  </c:pt>
                  <c:pt idx="132">
                    <c:v>2013</c:v>
                  </c:pt>
                  <c:pt idx="133">
                    <c:v>2014</c:v>
                  </c:pt>
                  <c:pt idx="134">
                    <c:v>2014</c:v>
                  </c:pt>
                  <c:pt idx="135">
                    <c:v>2014</c:v>
                  </c:pt>
                  <c:pt idx="136">
                    <c:v>2014</c:v>
                  </c:pt>
                  <c:pt idx="137">
                    <c:v>2014</c:v>
                  </c:pt>
                  <c:pt idx="138">
                    <c:v>2014</c:v>
                  </c:pt>
                  <c:pt idx="139">
                    <c:v>2014</c:v>
                  </c:pt>
                  <c:pt idx="140">
                    <c:v>2014</c:v>
                  </c:pt>
                  <c:pt idx="141">
                    <c:v>2014</c:v>
                  </c:pt>
                  <c:pt idx="142">
                    <c:v>2014</c:v>
                  </c:pt>
                  <c:pt idx="143">
                    <c:v>2014</c:v>
                  </c:pt>
                  <c:pt idx="144">
                    <c:v>2014</c:v>
                  </c:pt>
                  <c:pt idx="145">
                    <c:v>2014</c:v>
                  </c:pt>
                  <c:pt idx="146">
                    <c:v>2014</c:v>
                  </c:pt>
                  <c:pt idx="147">
                    <c:v>2014</c:v>
                  </c:pt>
                  <c:pt idx="148">
                    <c:v>2014</c:v>
                  </c:pt>
                  <c:pt idx="149">
                    <c:v>2014</c:v>
                  </c:pt>
                  <c:pt idx="150">
                    <c:v>2014</c:v>
                  </c:pt>
                  <c:pt idx="151">
                    <c:v>2014</c:v>
                  </c:pt>
                  <c:pt idx="152">
                    <c:v>2014</c:v>
                  </c:pt>
                  <c:pt idx="153">
                    <c:v>2014</c:v>
                  </c:pt>
                  <c:pt idx="154">
                    <c:v>2014</c:v>
                  </c:pt>
                  <c:pt idx="155">
                    <c:v>2014</c:v>
                  </c:pt>
                  <c:pt idx="156">
                    <c:v>2014</c:v>
                  </c:pt>
                  <c:pt idx="157">
                    <c:v>2014</c:v>
                  </c:pt>
                  <c:pt idx="158">
                    <c:v>2014</c:v>
                  </c:pt>
                  <c:pt idx="159">
                    <c:v>2014</c:v>
                  </c:pt>
                  <c:pt idx="160">
                    <c:v>2014</c:v>
                  </c:pt>
                  <c:pt idx="161">
                    <c:v>2014</c:v>
                  </c:pt>
                  <c:pt idx="162">
                    <c:v>2014</c:v>
                  </c:pt>
                  <c:pt idx="163">
                    <c:v>2014</c:v>
                  </c:pt>
                  <c:pt idx="164">
                    <c:v>2014</c:v>
                  </c:pt>
                  <c:pt idx="165">
                    <c:v>2014</c:v>
                  </c:pt>
                  <c:pt idx="166">
                    <c:v>2014</c:v>
                  </c:pt>
                  <c:pt idx="167">
                    <c:v>2014</c:v>
                  </c:pt>
                  <c:pt idx="168">
                    <c:v>2014</c:v>
                  </c:pt>
                  <c:pt idx="169">
                    <c:v>2014</c:v>
                  </c:pt>
                  <c:pt idx="170">
                    <c:v>2014</c:v>
                  </c:pt>
                  <c:pt idx="171">
                    <c:v>2014</c:v>
                  </c:pt>
                  <c:pt idx="172">
                    <c:v>2014</c:v>
                  </c:pt>
                  <c:pt idx="173">
                    <c:v>2014</c:v>
                  </c:pt>
                  <c:pt idx="174">
                    <c:v>2014</c:v>
                  </c:pt>
                  <c:pt idx="175">
                    <c:v>2014</c:v>
                  </c:pt>
                  <c:pt idx="176">
                    <c:v>2014</c:v>
                  </c:pt>
                  <c:pt idx="177">
                    <c:v>2014</c:v>
                  </c:pt>
                  <c:pt idx="178">
                    <c:v>2014</c:v>
                  </c:pt>
                  <c:pt idx="179">
                    <c:v>2014</c:v>
                  </c:pt>
                  <c:pt idx="180">
                    <c:v>2014</c:v>
                  </c:pt>
                  <c:pt idx="181">
                    <c:v>2014</c:v>
                  </c:pt>
                  <c:pt idx="182">
                    <c:v>2014</c:v>
                  </c:pt>
                  <c:pt idx="183">
                    <c:v>2014</c:v>
                  </c:pt>
                  <c:pt idx="184">
                    <c:v>2014</c:v>
                  </c:pt>
                  <c:pt idx="185">
                    <c:v>2014</c:v>
                  </c:pt>
                  <c:pt idx="186">
                    <c:v>2015</c:v>
                  </c:pt>
                  <c:pt idx="187">
                    <c:v>2015</c:v>
                  </c:pt>
                  <c:pt idx="188">
                    <c:v>2015</c:v>
                  </c:pt>
                  <c:pt idx="189">
                    <c:v>2015</c:v>
                  </c:pt>
                  <c:pt idx="190">
                    <c:v>2015</c:v>
                  </c:pt>
                  <c:pt idx="191">
                    <c:v>2015</c:v>
                  </c:pt>
                  <c:pt idx="192">
                    <c:v>2015</c:v>
                  </c:pt>
                  <c:pt idx="193">
                    <c:v>2015</c:v>
                  </c:pt>
                  <c:pt idx="194">
                    <c:v>2015</c:v>
                  </c:pt>
                  <c:pt idx="195">
                    <c:v>2015</c:v>
                  </c:pt>
                  <c:pt idx="196">
                    <c:v>2015</c:v>
                  </c:pt>
                  <c:pt idx="197">
                    <c:v>2015</c:v>
                  </c:pt>
                  <c:pt idx="198">
                    <c:v>2015</c:v>
                  </c:pt>
                  <c:pt idx="199">
                    <c:v>2015</c:v>
                  </c:pt>
                  <c:pt idx="200">
                    <c:v>2015</c:v>
                  </c:pt>
                  <c:pt idx="201">
                    <c:v>2015</c:v>
                  </c:pt>
                  <c:pt idx="202">
                    <c:v>2015</c:v>
                  </c:pt>
                  <c:pt idx="203">
                    <c:v>2015</c:v>
                  </c:pt>
                  <c:pt idx="204">
                    <c:v>2015</c:v>
                  </c:pt>
                  <c:pt idx="205">
                    <c:v>2015</c:v>
                  </c:pt>
                  <c:pt idx="206">
                    <c:v>2015</c:v>
                  </c:pt>
                  <c:pt idx="207">
                    <c:v>2015</c:v>
                  </c:pt>
                  <c:pt idx="208">
                    <c:v>2015</c:v>
                  </c:pt>
                  <c:pt idx="209">
                    <c:v>2015</c:v>
                  </c:pt>
                  <c:pt idx="210">
                    <c:v>2015</c:v>
                  </c:pt>
                  <c:pt idx="211">
                    <c:v>2015</c:v>
                  </c:pt>
                  <c:pt idx="212">
                    <c:v>2015</c:v>
                  </c:pt>
                  <c:pt idx="213">
                    <c:v>2015</c:v>
                  </c:pt>
                  <c:pt idx="214">
                    <c:v>2015</c:v>
                  </c:pt>
                  <c:pt idx="215">
                    <c:v>2015</c:v>
                  </c:pt>
                  <c:pt idx="216">
                    <c:v>2015</c:v>
                  </c:pt>
                  <c:pt idx="217">
                    <c:v>2015</c:v>
                  </c:pt>
                  <c:pt idx="218">
                    <c:v>2015</c:v>
                  </c:pt>
                  <c:pt idx="219">
                    <c:v>2015</c:v>
                  </c:pt>
                  <c:pt idx="220">
                    <c:v>2015</c:v>
                  </c:pt>
                  <c:pt idx="221">
                    <c:v>2015</c:v>
                  </c:pt>
                  <c:pt idx="222">
                    <c:v>2015</c:v>
                  </c:pt>
                  <c:pt idx="223">
                    <c:v>2015</c:v>
                  </c:pt>
                  <c:pt idx="224">
                    <c:v>2015</c:v>
                  </c:pt>
                  <c:pt idx="225">
                    <c:v>2015</c:v>
                  </c:pt>
                  <c:pt idx="226">
                    <c:v>2015</c:v>
                  </c:pt>
                  <c:pt idx="227">
                    <c:v>2015</c:v>
                  </c:pt>
                  <c:pt idx="228">
                    <c:v>2015</c:v>
                  </c:pt>
                  <c:pt idx="229">
                    <c:v>2015</c:v>
                  </c:pt>
                  <c:pt idx="230">
                    <c:v>2015</c:v>
                  </c:pt>
                  <c:pt idx="231">
                    <c:v>2015</c:v>
                  </c:pt>
                  <c:pt idx="232">
                    <c:v>2015</c:v>
                  </c:pt>
                  <c:pt idx="233">
                    <c:v>2015</c:v>
                  </c:pt>
                  <c:pt idx="234">
                    <c:v>2015</c:v>
                  </c:pt>
                  <c:pt idx="235">
                    <c:v>2015</c:v>
                  </c:pt>
                  <c:pt idx="236">
                    <c:v>2015</c:v>
                  </c:pt>
                  <c:pt idx="237">
                    <c:v>2015</c:v>
                  </c:pt>
                  <c:pt idx="238">
                    <c:v>2015</c:v>
                  </c:pt>
                  <c:pt idx="239">
                    <c:v>2016</c:v>
                  </c:pt>
                  <c:pt idx="240">
                    <c:v>2016</c:v>
                  </c:pt>
                  <c:pt idx="241">
                    <c:v>2016</c:v>
                  </c:pt>
                  <c:pt idx="242">
                    <c:v>2016</c:v>
                  </c:pt>
                  <c:pt idx="243">
                    <c:v>2016</c:v>
                  </c:pt>
                  <c:pt idx="244">
                    <c:v>2016</c:v>
                  </c:pt>
                  <c:pt idx="245">
                    <c:v>2016</c:v>
                  </c:pt>
                  <c:pt idx="246">
                    <c:v>2016</c:v>
                  </c:pt>
                  <c:pt idx="247">
                    <c:v>2016</c:v>
                  </c:pt>
                  <c:pt idx="248">
                    <c:v>2016</c:v>
                  </c:pt>
                  <c:pt idx="249">
                    <c:v>2016</c:v>
                  </c:pt>
                  <c:pt idx="250">
                    <c:v>2016</c:v>
                  </c:pt>
                  <c:pt idx="251">
                    <c:v>2016</c:v>
                  </c:pt>
                  <c:pt idx="252">
                    <c:v>2016</c:v>
                  </c:pt>
                  <c:pt idx="253">
                    <c:v>2016</c:v>
                  </c:pt>
                  <c:pt idx="254">
                    <c:v>2016</c:v>
                  </c:pt>
                  <c:pt idx="255">
                    <c:v>2016</c:v>
                  </c:pt>
                  <c:pt idx="256">
                    <c:v>2016</c:v>
                  </c:pt>
                  <c:pt idx="257">
                    <c:v>2016</c:v>
                  </c:pt>
                  <c:pt idx="258">
                    <c:v>2016</c:v>
                  </c:pt>
                  <c:pt idx="259">
                    <c:v>2016</c:v>
                  </c:pt>
                  <c:pt idx="260">
                    <c:v>2016</c:v>
                  </c:pt>
                  <c:pt idx="261">
                    <c:v>2016</c:v>
                  </c:pt>
                  <c:pt idx="262">
                    <c:v>2016</c:v>
                  </c:pt>
                  <c:pt idx="263">
                    <c:v>2016</c:v>
                  </c:pt>
                  <c:pt idx="264">
                    <c:v>2016</c:v>
                  </c:pt>
                  <c:pt idx="265">
                    <c:v>2016</c:v>
                  </c:pt>
                  <c:pt idx="266">
                    <c:v>2016</c:v>
                  </c:pt>
                  <c:pt idx="267">
                    <c:v>2016</c:v>
                  </c:pt>
                  <c:pt idx="268">
                    <c:v>2016</c:v>
                  </c:pt>
                  <c:pt idx="269">
                    <c:v>2016</c:v>
                  </c:pt>
                  <c:pt idx="270">
                    <c:v>2016</c:v>
                  </c:pt>
                  <c:pt idx="271">
                    <c:v>2016</c:v>
                  </c:pt>
                  <c:pt idx="272">
                    <c:v>2016</c:v>
                  </c:pt>
                  <c:pt idx="273">
                    <c:v>2016</c:v>
                  </c:pt>
                  <c:pt idx="274">
                    <c:v>2016</c:v>
                  </c:pt>
                  <c:pt idx="275">
                    <c:v>2016</c:v>
                  </c:pt>
                  <c:pt idx="276">
                    <c:v>2016</c:v>
                  </c:pt>
                  <c:pt idx="277">
                    <c:v>2016</c:v>
                  </c:pt>
                  <c:pt idx="278">
                    <c:v>2016</c:v>
                  </c:pt>
                  <c:pt idx="279">
                    <c:v>2016</c:v>
                  </c:pt>
                  <c:pt idx="280">
                    <c:v>2016</c:v>
                  </c:pt>
                  <c:pt idx="281">
                    <c:v>2016</c:v>
                  </c:pt>
                  <c:pt idx="282">
                    <c:v>2016</c:v>
                  </c:pt>
                  <c:pt idx="283">
                    <c:v>2016</c:v>
                  </c:pt>
                  <c:pt idx="284">
                    <c:v>2016</c:v>
                  </c:pt>
                  <c:pt idx="285">
                    <c:v>2016</c:v>
                  </c:pt>
                  <c:pt idx="286">
                    <c:v>2016</c:v>
                  </c:pt>
                  <c:pt idx="287">
                    <c:v>2016</c:v>
                  </c:pt>
                  <c:pt idx="288">
                    <c:v>2016</c:v>
                  </c:pt>
                  <c:pt idx="289">
                    <c:v>2016</c:v>
                  </c:pt>
                  <c:pt idx="290">
                    <c:v>2016</c:v>
                  </c:pt>
                  <c:pt idx="291">
                    <c:v>2016</c:v>
                  </c:pt>
                  <c:pt idx="292">
                    <c:v>2017</c:v>
                  </c:pt>
                  <c:pt idx="293">
                    <c:v>2017</c:v>
                  </c:pt>
                  <c:pt idx="294">
                    <c:v>2017</c:v>
                  </c:pt>
                  <c:pt idx="295">
                    <c:v>2017</c:v>
                  </c:pt>
                  <c:pt idx="296">
                    <c:v>2017</c:v>
                  </c:pt>
                  <c:pt idx="297">
                    <c:v>2017</c:v>
                  </c:pt>
                  <c:pt idx="298">
                    <c:v>2017</c:v>
                  </c:pt>
                  <c:pt idx="299">
                    <c:v>2017</c:v>
                  </c:pt>
                  <c:pt idx="300">
                    <c:v>2017</c:v>
                  </c:pt>
                  <c:pt idx="301">
                    <c:v>2017</c:v>
                  </c:pt>
                  <c:pt idx="302">
                    <c:v>2017</c:v>
                  </c:pt>
                  <c:pt idx="303">
                    <c:v>2017</c:v>
                  </c:pt>
                  <c:pt idx="304">
                    <c:v>2017</c:v>
                  </c:pt>
                  <c:pt idx="305">
                    <c:v>2017</c:v>
                  </c:pt>
                  <c:pt idx="306">
                    <c:v>2017</c:v>
                  </c:pt>
                  <c:pt idx="307">
                    <c:v>2017</c:v>
                  </c:pt>
                  <c:pt idx="308">
                    <c:v>2017</c:v>
                  </c:pt>
                  <c:pt idx="309">
                    <c:v>2017</c:v>
                  </c:pt>
                  <c:pt idx="310">
                    <c:v>2017</c:v>
                  </c:pt>
                  <c:pt idx="311">
                    <c:v>2017</c:v>
                  </c:pt>
                  <c:pt idx="312">
                    <c:v>2017</c:v>
                  </c:pt>
                  <c:pt idx="313">
                    <c:v>2017</c:v>
                  </c:pt>
                  <c:pt idx="314">
                    <c:v>2017</c:v>
                  </c:pt>
                  <c:pt idx="315">
                    <c:v>2017</c:v>
                  </c:pt>
                  <c:pt idx="316">
                    <c:v>2017</c:v>
                  </c:pt>
                  <c:pt idx="317">
                    <c:v>2017</c:v>
                  </c:pt>
                  <c:pt idx="318">
                    <c:v>2017</c:v>
                  </c:pt>
                  <c:pt idx="319">
                    <c:v>2017</c:v>
                  </c:pt>
                  <c:pt idx="320">
                    <c:v>2017</c:v>
                  </c:pt>
                  <c:pt idx="321">
                    <c:v>2017</c:v>
                  </c:pt>
                  <c:pt idx="322">
                    <c:v>2017</c:v>
                  </c:pt>
                  <c:pt idx="323">
                    <c:v>2017</c:v>
                  </c:pt>
                  <c:pt idx="324">
                    <c:v>2017</c:v>
                  </c:pt>
                  <c:pt idx="325">
                    <c:v>2017</c:v>
                  </c:pt>
                  <c:pt idx="326">
                    <c:v>2017</c:v>
                  </c:pt>
                  <c:pt idx="327">
                    <c:v>2017</c:v>
                  </c:pt>
                  <c:pt idx="328">
                    <c:v>2017</c:v>
                  </c:pt>
                  <c:pt idx="329">
                    <c:v>2017</c:v>
                  </c:pt>
                  <c:pt idx="330">
                    <c:v>2017</c:v>
                  </c:pt>
                  <c:pt idx="331">
                    <c:v>2017</c:v>
                  </c:pt>
                  <c:pt idx="332">
                    <c:v>2017</c:v>
                  </c:pt>
                  <c:pt idx="333">
                    <c:v>2017</c:v>
                  </c:pt>
                  <c:pt idx="334">
                    <c:v>2017</c:v>
                  </c:pt>
                  <c:pt idx="335">
                    <c:v>2017</c:v>
                  </c:pt>
                  <c:pt idx="336">
                    <c:v>2017</c:v>
                  </c:pt>
                  <c:pt idx="337">
                    <c:v>2017</c:v>
                  </c:pt>
                  <c:pt idx="338">
                    <c:v>2017</c:v>
                  </c:pt>
                  <c:pt idx="339">
                    <c:v>2017</c:v>
                  </c:pt>
                  <c:pt idx="340">
                    <c:v>2017</c:v>
                  </c:pt>
                </c:lvl>
              </c:multiLvlStrCache>
            </c:multiLvlStrRef>
          </c:cat>
          <c:val>
            <c:numRef>
              <c:f>Data!$F$3:$F$343</c:f>
              <c:numCache>
                <c:formatCode>_(* #,##0.00_);_(* \(#,##0.00\);_(* "-"??_);_(@_)</c:formatCode>
                <c:ptCount val="341"/>
                <c:pt idx="0">
                  <c:v>10.87</c:v>
                </c:pt>
                <c:pt idx="1">
                  <c:v>30.279999999999994</c:v>
                </c:pt>
                <c:pt idx="2">
                  <c:v>44.97999999999999</c:v>
                </c:pt>
                <c:pt idx="3">
                  <c:v>58.482222222222212</c:v>
                </c:pt>
                <c:pt idx="4">
                  <c:v>72.836111111111123</c:v>
                </c:pt>
                <c:pt idx="5">
                  <c:v>87.190000000000055</c:v>
                </c:pt>
                <c:pt idx="6">
                  <c:v>101.54388888888899</c:v>
                </c:pt>
                <c:pt idx="7">
                  <c:v>115.89777777777792</c:v>
                </c:pt>
                <c:pt idx="8">
                  <c:v>129.30000000000015</c:v>
                </c:pt>
                <c:pt idx="9">
                  <c:v>146.90000000000018</c:v>
                </c:pt>
                <c:pt idx="10">
                  <c:v>156.20000000000022</c:v>
                </c:pt>
                <c:pt idx="11">
                  <c:v>169.0000000000002</c:v>
                </c:pt>
                <c:pt idx="12">
                  <c:v>182.00000000000017</c:v>
                </c:pt>
                <c:pt idx="13">
                  <c:v>199.50000000000011</c:v>
                </c:pt>
                <c:pt idx="14">
                  <c:v>206.3000000000001</c:v>
                </c:pt>
                <c:pt idx="15">
                  <c:v>217.10000000000008</c:v>
                </c:pt>
                <c:pt idx="16">
                  <c:v>228.50000000000009</c:v>
                </c:pt>
                <c:pt idx="17">
                  <c:v>238.00000000000009</c:v>
                </c:pt>
                <c:pt idx="18">
                  <c:v>245.30000000000013</c:v>
                </c:pt>
                <c:pt idx="19">
                  <c:v>253.60000000000014</c:v>
                </c:pt>
                <c:pt idx="20">
                  <c:v>262.00000000000017</c:v>
                </c:pt>
                <c:pt idx="21">
                  <c:v>265.90000000000015</c:v>
                </c:pt>
                <c:pt idx="22">
                  <c:v>271.40000000000015</c:v>
                </c:pt>
                <c:pt idx="23">
                  <c:v>275.40000000000015</c:v>
                </c:pt>
                <c:pt idx="24">
                  <c:v>277.60000000000019</c:v>
                </c:pt>
                <c:pt idx="25">
                  <c:v>278.40000000000026</c:v>
                </c:pt>
                <c:pt idx="26">
                  <c:v>279.40000000000026</c:v>
                </c:pt>
                <c:pt idx="27">
                  <c:v>279.50000000000028</c:v>
                </c:pt>
                <c:pt idx="28">
                  <c:v>280.90000000000032</c:v>
                </c:pt>
                <c:pt idx="29">
                  <c:v>284.30000000000035</c:v>
                </c:pt>
                <c:pt idx="30">
                  <c:v>288.0000000000004</c:v>
                </c:pt>
                <c:pt idx="31">
                  <c:v>292.60000000000042</c:v>
                </c:pt>
                <c:pt idx="32">
                  <c:v>296.5000000000004</c:v>
                </c:pt>
                <c:pt idx="33">
                  <c:v>307.0000000000004</c:v>
                </c:pt>
                <c:pt idx="34">
                  <c:v>310.10000000000036</c:v>
                </c:pt>
                <c:pt idx="35">
                  <c:v>317.20000000000039</c:v>
                </c:pt>
                <c:pt idx="36">
                  <c:v>320.60000000000036</c:v>
                </c:pt>
                <c:pt idx="37">
                  <c:v>327.50000000000045</c:v>
                </c:pt>
                <c:pt idx="38">
                  <c:v>338.10000000000036</c:v>
                </c:pt>
                <c:pt idx="39">
                  <c:v>358.5000000000004</c:v>
                </c:pt>
                <c:pt idx="40">
                  <c:v>374.50000000000034</c:v>
                </c:pt>
                <c:pt idx="41">
                  <c:v>388.30000000000035</c:v>
                </c:pt>
                <c:pt idx="42">
                  <c:v>399.70000000000033</c:v>
                </c:pt>
                <c:pt idx="43">
                  <c:v>415.70000000000027</c:v>
                </c:pt>
                <c:pt idx="44">
                  <c:v>427.90000000000026</c:v>
                </c:pt>
                <c:pt idx="45">
                  <c:v>438.60000000000025</c:v>
                </c:pt>
                <c:pt idx="46">
                  <c:v>454.60000000000025</c:v>
                </c:pt>
                <c:pt idx="47">
                  <c:v>473.30000000000024</c:v>
                </c:pt>
                <c:pt idx="48">
                  <c:v>496.70000000000016</c:v>
                </c:pt>
                <c:pt idx="49">
                  <c:v>513.90000000000009</c:v>
                </c:pt>
                <c:pt idx="50">
                  <c:v>531.80000000000007</c:v>
                </c:pt>
                <c:pt idx="51">
                  <c:v>545.60000000000014</c:v>
                </c:pt>
                <c:pt idx="52">
                  <c:v>560.00000000000023</c:v>
                </c:pt>
                <c:pt idx="53">
                  <c:v>577.4000000000002</c:v>
                </c:pt>
                <c:pt idx="54">
                  <c:v>595.70000000000027</c:v>
                </c:pt>
                <c:pt idx="55">
                  <c:v>611.50000000000011</c:v>
                </c:pt>
                <c:pt idx="56">
                  <c:v>627.29333333333363</c:v>
                </c:pt>
                <c:pt idx="57">
                  <c:v>645.3066666666673</c:v>
                </c:pt>
                <c:pt idx="58">
                  <c:v>663.70000000000084</c:v>
                </c:pt>
                <c:pt idx="59">
                  <c:v>682.80000000000086</c:v>
                </c:pt>
                <c:pt idx="60">
                  <c:v>702.5000000000008</c:v>
                </c:pt>
                <c:pt idx="61">
                  <c:v>719.20000000000084</c:v>
                </c:pt>
                <c:pt idx="62">
                  <c:v>736.30000000000086</c:v>
                </c:pt>
                <c:pt idx="63">
                  <c:v>755.80000000000098</c:v>
                </c:pt>
                <c:pt idx="64">
                  <c:v>767.10000000000105</c:v>
                </c:pt>
                <c:pt idx="65">
                  <c:v>779.50000000000102</c:v>
                </c:pt>
                <c:pt idx="66">
                  <c:v>791.20000000000107</c:v>
                </c:pt>
                <c:pt idx="67">
                  <c:v>799.90000000000089</c:v>
                </c:pt>
                <c:pt idx="68">
                  <c:v>809.80000000000098</c:v>
                </c:pt>
                <c:pt idx="69">
                  <c:v>817.97000000000094</c:v>
                </c:pt>
                <c:pt idx="70">
                  <c:v>828.10000000000105</c:v>
                </c:pt>
                <c:pt idx="71">
                  <c:v>833.2600000000009</c:v>
                </c:pt>
                <c:pt idx="72">
                  <c:v>838.47000000000094</c:v>
                </c:pt>
                <c:pt idx="73">
                  <c:v>843.61000000000104</c:v>
                </c:pt>
                <c:pt idx="74">
                  <c:v>849.57000000000107</c:v>
                </c:pt>
                <c:pt idx="75">
                  <c:v>851.41000000000099</c:v>
                </c:pt>
                <c:pt idx="76">
                  <c:v>852.06000000000085</c:v>
                </c:pt>
                <c:pt idx="77">
                  <c:v>855.60000000000014</c:v>
                </c:pt>
                <c:pt idx="78">
                  <c:v>856.45999999999992</c:v>
                </c:pt>
                <c:pt idx="79">
                  <c:v>859.05000000000007</c:v>
                </c:pt>
                <c:pt idx="80">
                  <c:v>859.57</c:v>
                </c:pt>
                <c:pt idx="81">
                  <c:v>864.06999999999994</c:v>
                </c:pt>
                <c:pt idx="82">
                  <c:v>864.49999999999989</c:v>
                </c:pt>
                <c:pt idx="83">
                  <c:v>866.18</c:v>
                </c:pt>
                <c:pt idx="84">
                  <c:v>868.6099999999999</c:v>
                </c:pt>
                <c:pt idx="85">
                  <c:v>874.04999999999984</c:v>
                </c:pt>
                <c:pt idx="86">
                  <c:v>879.35999999999979</c:v>
                </c:pt>
                <c:pt idx="87">
                  <c:v>885.91999999999962</c:v>
                </c:pt>
                <c:pt idx="88">
                  <c:v>889.79999999999973</c:v>
                </c:pt>
                <c:pt idx="89">
                  <c:v>900.49999999999977</c:v>
                </c:pt>
                <c:pt idx="90">
                  <c:v>907.78999999999974</c:v>
                </c:pt>
                <c:pt idx="91">
                  <c:v>916.45999999999981</c:v>
                </c:pt>
                <c:pt idx="92">
                  <c:v>931.62999999999977</c:v>
                </c:pt>
                <c:pt idx="93">
                  <c:v>946.68999999999983</c:v>
                </c:pt>
                <c:pt idx="94">
                  <c:v>958.26999999999987</c:v>
                </c:pt>
                <c:pt idx="95">
                  <c:v>974.71</c:v>
                </c:pt>
                <c:pt idx="96">
                  <c:v>992.1400000000001</c:v>
                </c:pt>
                <c:pt idx="97">
                  <c:v>1012.4800000000001</c:v>
                </c:pt>
                <c:pt idx="98">
                  <c:v>1027.6700000000003</c:v>
                </c:pt>
                <c:pt idx="99">
                  <c:v>1039.6100000000006</c:v>
                </c:pt>
                <c:pt idx="100">
                  <c:v>1051.2000000000005</c:v>
                </c:pt>
                <c:pt idx="101">
                  <c:v>1068.0000000000007</c:v>
                </c:pt>
                <c:pt idx="102">
                  <c:v>1090.360000000001</c:v>
                </c:pt>
                <c:pt idx="103">
                  <c:v>1108.6400000000008</c:v>
                </c:pt>
                <c:pt idx="104">
                  <c:v>1126.1200000000008</c:v>
                </c:pt>
                <c:pt idx="105">
                  <c:v>1139.0800000000011</c:v>
                </c:pt>
                <c:pt idx="106">
                  <c:v>1159.870000000001</c:v>
                </c:pt>
                <c:pt idx="107">
                  <c:v>1181.600000000001</c:v>
                </c:pt>
                <c:pt idx="108">
                  <c:v>1203.0800000000006</c:v>
                </c:pt>
                <c:pt idx="109">
                  <c:v>1222.8200000000002</c:v>
                </c:pt>
                <c:pt idx="110">
                  <c:v>1245.5600000000002</c:v>
                </c:pt>
                <c:pt idx="111">
                  <c:v>1261.3400000000001</c:v>
                </c:pt>
                <c:pt idx="112">
                  <c:v>1277.8900000000001</c:v>
                </c:pt>
                <c:pt idx="113">
                  <c:v>1293.3700000000003</c:v>
                </c:pt>
                <c:pt idx="114">
                  <c:v>1309.0300000000004</c:v>
                </c:pt>
                <c:pt idx="115">
                  <c:v>1325.7800000000007</c:v>
                </c:pt>
                <c:pt idx="116">
                  <c:v>1335.9200000000005</c:v>
                </c:pt>
                <c:pt idx="117">
                  <c:v>1346.0700000000006</c:v>
                </c:pt>
                <c:pt idx="118">
                  <c:v>1360.1200000000003</c:v>
                </c:pt>
                <c:pt idx="119">
                  <c:v>1374.0600000000004</c:v>
                </c:pt>
                <c:pt idx="120">
                  <c:v>1379.9399999999998</c:v>
                </c:pt>
                <c:pt idx="121">
                  <c:v>1386.6299999999999</c:v>
                </c:pt>
                <c:pt idx="122">
                  <c:v>1395.8299999999997</c:v>
                </c:pt>
                <c:pt idx="123">
                  <c:v>1402.8499999999997</c:v>
                </c:pt>
                <c:pt idx="124">
                  <c:v>1406.1599999999994</c:v>
                </c:pt>
                <c:pt idx="125">
                  <c:v>1410.4299999999994</c:v>
                </c:pt>
                <c:pt idx="126">
                  <c:v>1411.8699999999997</c:v>
                </c:pt>
                <c:pt idx="127">
                  <c:v>1413.7399999999996</c:v>
                </c:pt>
                <c:pt idx="128">
                  <c:v>1416.9999999999995</c:v>
                </c:pt>
                <c:pt idx="129">
                  <c:v>1423.4999999999995</c:v>
                </c:pt>
                <c:pt idx="130">
                  <c:v>1427.7699999999998</c:v>
                </c:pt>
                <c:pt idx="131">
                  <c:v>1430.0599999999997</c:v>
                </c:pt>
                <c:pt idx="132">
                  <c:v>1431.5699999999997</c:v>
                </c:pt>
                <c:pt idx="133">
                  <c:v>1434.0099999999995</c:v>
                </c:pt>
                <c:pt idx="134">
                  <c:v>1438.9799999999998</c:v>
                </c:pt>
                <c:pt idx="135">
                  <c:v>1443.07</c:v>
                </c:pt>
                <c:pt idx="136">
                  <c:v>1446.01</c:v>
                </c:pt>
                <c:pt idx="137">
                  <c:v>1453.69</c:v>
                </c:pt>
                <c:pt idx="138">
                  <c:v>1460.18</c:v>
                </c:pt>
                <c:pt idx="139">
                  <c:v>1466.4139999999998</c:v>
                </c:pt>
                <c:pt idx="140">
                  <c:v>1474.6839999999997</c:v>
                </c:pt>
                <c:pt idx="141">
                  <c:v>1484.7739999999997</c:v>
                </c:pt>
                <c:pt idx="142">
                  <c:v>1499.7839999999994</c:v>
                </c:pt>
                <c:pt idx="143">
                  <c:v>1515.4239999999993</c:v>
                </c:pt>
                <c:pt idx="144">
                  <c:v>1526.0139999999992</c:v>
                </c:pt>
                <c:pt idx="145">
                  <c:v>1542.303999999999</c:v>
                </c:pt>
                <c:pt idx="146">
                  <c:v>1555.7639999999992</c:v>
                </c:pt>
                <c:pt idx="147">
                  <c:v>1571.4339999999993</c:v>
                </c:pt>
                <c:pt idx="148">
                  <c:v>1590.8939999999996</c:v>
                </c:pt>
                <c:pt idx="149">
                  <c:v>1607.2339999999997</c:v>
                </c:pt>
                <c:pt idx="150">
                  <c:v>1620.5539999999996</c:v>
                </c:pt>
                <c:pt idx="151">
                  <c:v>1635.6639999999995</c:v>
                </c:pt>
                <c:pt idx="152">
                  <c:v>1654.3339999999996</c:v>
                </c:pt>
                <c:pt idx="153">
                  <c:v>1672.2439999999995</c:v>
                </c:pt>
                <c:pt idx="154">
                  <c:v>1689.1039999999994</c:v>
                </c:pt>
                <c:pt idx="155">
                  <c:v>1711.1739999999993</c:v>
                </c:pt>
                <c:pt idx="156">
                  <c:v>1733.7739999999994</c:v>
                </c:pt>
                <c:pt idx="157">
                  <c:v>1750.0139999999992</c:v>
                </c:pt>
                <c:pt idx="158">
                  <c:v>1767.8939999999996</c:v>
                </c:pt>
                <c:pt idx="159">
                  <c:v>1789.2639999999997</c:v>
                </c:pt>
                <c:pt idx="160">
                  <c:v>1798.4839999999997</c:v>
                </c:pt>
                <c:pt idx="161">
                  <c:v>1817.5539999999994</c:v>
                </c:pt>
                <c:pt idx="162">
                  <c:v>1837.4339999999988</c:v>
                </c:pt>
                <c:pt idx="163">
                  <c:v>1856.9139999999984</c:v>
                </c:pt>
                <c:pt idx="164">
                  <c:v>1871.6739999999984</c:v>
                </c:pt>
                <c:pt idx="165">
                  <c:v>1884.9839999999986</c:v>
                </c:pt>
                <c:pt idx="166">
                  <c:v>1899.9539999999986</c:v>
                </c:pt>
                <c:pt idx="167">
                  <c:v>1910.9239999999986</c:v>
                </c:pt>
                <c:pt idx="168">
                  <c:v>1926.5639999999987</c:v>
                </c:pt>
                <c:pt idx="169">
                  <c:v>1941.963999999999</c:v>
                </c:pt>
                <c:pt idx="170">
                  <c:v>1956.2139999999988</c:v>
                </c:pt>
                <c:pt idx="171">
                  <c:v>1969.9139999999986</c:v>
                </c:pt>
                <c:pt idx="172">
                  <c:v>1982.3039999999987</c:v>
                </c:pt>
                <c:pt idx="173">
                  <c:v>1989.0139999999988</c:v>
                </c:pt>
                <c:pt idx="174">
                  <c:v>1999.203999999999</c:v>
                </c:pt>
                <c:pt idx="175">
                  <c:v>2006.5939999999994</c:v>
                </c:pt>
                <c:pt idx="176">
                  <c:v>2015.9339999999997</c:v>
                </c:pt>
                <c:pt idx="177">
                  <c:v>2021.0239999999999</c:v>
                </c:pt>
                <c:pt idx="178">
                  <c:v>2025.5739999999998</c:v>
                </c:pt>
                <c:pt idx="179">
                  <c:v>2030.8339999999998</c:v>
                </c:pt>
                <c:pt idx="180">
                  <c:v>2035.7739999999999</c:v>
                </c:pt>
                <c:pt idx="181">
                  <c:v>2036.8739999999998</c:v>
                </c:pt>
                <c:pt idx="182">
                  <c:v>2039.0439999999999</c:v>
                </c:pt>
                <c:pt idx="183">
                  <c:v>2039.4939999999995</c:v>
                </c:pt>
                <c:pt idx="184">
                  <c:v>2041.4239999999993</c:v>
                </c:pt>
                <c:pt idx="185">
                  <c:v>2042.1639999999993</c:v>
                </c:pt>
                <c:pt idx="186">
                  <c:v>2044.5139999999992</c:v>
                </c:pt>
                <c:pt idx="187">
                  <c:v>2048.1139999999991</c:v>
                </c:pt>
                <c:pt idx="188">
                  <c:v>2051.2039999999984</c:v>
                </c:pt>
                <c:pt idx="189">
                  <c:v>2053.503999999999</c:v>
                </c:pt>
                <c:pt idx="190">
                  <c:v>2055.983999999999</c:v>
                </c:pt>
                <c:pt idx="191">
                  <c:v>2061.753999999999</c:v>
                </c:pt>
                <c:pt idx="192">
                  <c:v>2071.7039999999993</c:v>
                </c:pt>
                <c:pt idx="193">
                  <c:v>2080.1139999999991</c:v>
                </c:pt>
                <c:pt idx="194">
                  <c:v>2088.8939999999989</c:v>
                </c:pt>
                <c:pt idx="195">
                  <c:v>2099.8039999999992</c:v>
                </c:pt>
                <c:pt idx="196">
                  <c:v>2111.8439999999996</c:v>
                </c:pt>
                <c:pt idx="197">
                  <c:v>2124.0039999999995</c:v>
                </c:pt>
                <c:pt idx="198">
                  <c:v>2133.8839999999991</c:v>
                </c:pt>
                <c:pt idx="199">
                  <c:v>2148.4039999999991</c:v>
                </c:pt>
                <c:pt idx="200">
                  <c:v>2166.4539999999988</c:v>
                </c:pt>
                <c:pt idx="201">
                  <c:v>2190.1939999999981</c:v>
                </c:pt>
                <c:pt idx="202">
                  <c:v>2211.3439999999978</c:v>
                </c:pt>
                <c:pt idx="203">
                  <c:v>2224.8439999999978</c:v>
                </c:pt>
                <c:pt idx="204">
                  <c:v>2245.2739999999976</c:v>
                </c:pt>
                <c:pt idx="205">
                  <c:v>2265.3739999999975</c:v>
                </c:pt>
                <c:pt idx="206">
                  <c:v>2285.4039999999982</c:v>
                </c:pt>
                <c:pt idx="207">
                  <c:v>2301.7739999999985</c:v>
                </c:pt>
                <c:pt idx="208">
                  <c:v>2325.7939999999985</c:v>
                </c:pt>
                <c:pt idx="209">
                  <c:v>2350.3639999999987</c:v>
                </c:pt>
                <c:pt idx="210">
                  <c:v>2368.1739999999986</c:v>
                </c:pt>
                <c:pt idx="211">
                  <c:v>2386.4639999999986</c:v>
                </c:pt>
                <c:pt idx="212">
                  <c:v>2411.2339999999981</c:v>
                </c:pt>
                <c:pt idx="213">
                  <c:v>2431.3839999999973</c:v>
                </c:pt>
                <c:pt idx="214">
                  <c:v>2446.9339999999984</c:v>
                </c:pt>
                <c:pt idx="215">
                  <c:v>2463.9439999999995</c:v>
                </c:pt>
                <c:pt idx="216">
                  <c:v>2482.9540000000002</c:v>
                </c:pt>
                <c:pt idx="217">
                  <c:v>2501.674</c:v>
                </c:pt>
                <c:pt idx="218">
                  <c:v>2515.5239999999999</c:v>
                </c:pt>
                <c:pt idx="219">
                  <c:v>2531.9039999999995</c:v>
                </c:pt>
                <c:pt idx="220">
                  <c:v>2548.2039999999997</c:v>
                </c:pt>
                <c:pt idx="221">
                  <c:v>2560.0839999999998</c:v>
                </c:pt>
                <c:pt idx="222">
                  <c:v>2572.1440000000002</c:v>
                </c:pt>
                <c:pt idx="223">
                  <c:v>2583.6540000000005</c:v>
                </c:pt>
                <c:pt idx="224">
                  <c:v>2594.7940000000003</c:v>
                </c:pt>
                <c:pt idx="225">
                  <c:v>2611.8020000000001</c:v>
                </c:pt>
                <c:pt idx="226">
                  <c:v>2619.1019999999999</c:v>
                </c:pt>
                <c:pt idx="227">
                  <c:v>2623.6320000000001</c:v>
                </c:pt>
                <c:pt idx="228">
                  <c:v>2627.3019999999997</c:v>
                </c:pt>
                <c:pt idx="229">
                  <c:v>2639.0720000000001</c:v>
                </c:pt>
                <c:pt idx="230">
                  <c:v>2646.7719999999999</c:v>
                </c:pt>
                <c:pt idx="231">
                  <c:v>2649.4320000000007</c:v>
                </c:pt>
                <c:pt idx="232">
                  <c:v>2653.5320000000011</c:v>
                </c:pt>
                <c:pt idx="233">
                  <c:v>2659.6620000000016</c:v>
                </c:pt>
                <c:pt idx="234">
                  <c:v>2663.1320000000014</c:v>
                </c:pt>
                <c:pt idx="235">
                  <c:v>2667.532000000002</c:v>
                </c:pt>
                <c:pt idx="236">
                  <c:v>2670.9020000000023</c:v>
                </c:pt>
                <c:pt idx="237">
                  <c:v>2674.9720000000025</c:v>
                </c:pt>
                <c:pt idx="238">
                  <c:v>2678.7420000000025</c:v>
                </c:pt>
                <c:pt idx="239">
                  <c:v>2680.1220000000026</c:v>
                </c:pt>
                <c:pt idx="240">
                  <c:v>2684.0720000000028</c:v>
                </c:pt>
                <c:pt idx="241">
                  <c:v>2686.4420000000027</c:v>
                </c:pt>
                <c:pt idx="242">
                  <c:v>2691.352000000003</c:v>
                </c:pt>
                <c:pt idx="243">
                  <c:v>2695.6120000000033</c:v>
                </c:pt>
                <c:pt idx="244">
                  <c:v>2698.6720000000041</c:v>
                </c:pt>
                <c:pt idx="245">
                  <c:v>2702.8220000000038</c:v>
                </c:pt>
                <c:pt idx="246">
                  <c:v>2711.522000000004</c:v>
                </c:pt>
                <c:pt idx="247">
                  <c:v>2721.042000000004</c:v>
                </c:pt>
                <c:pt idx="248">
                  <c:v>2728.0920000000042</c:v>
                </c:pt>
                <c:pt idx="249">
                  <c:v>2742.852000000004</c:v>
                </c:pt>
                <c:pt idx="250">
                  <c:v>2753.8320000000044</c:v>
                </c:pt>
                <c:pt idx="251">
                  <c:v>2764.1920000000041</c:v>
                </c:pt>
                <c:pt idx="252">
                  <c:v>2776.9620000000041</c:v>
                </c:pt>
                <c:pt idx="253">
                  <c:v>2791.5720000000047</c:v>
                </c:pt>
                <c:pt idx="254">
                  <c:v>2806.8820000000046</c:v>
                </c:pt>
                <c:pt idx="255">
                  <c:v>2825.2620000000047</c:v>
                </c:pt>
                <c:pt idx="256">
                  <c:v>2837.7320000000054</c:v>
                </c:pt>
                <c:pt idx="257">
                  <c:v>2860.0320000000042</c:v>
                </c:pt>
                <c:pt idx="258">
                  <c:v>2882.5820000000031</c:v>
                </c:pt>
                <c:pt idx="259">
                  <c:v>2897.6720000000032</c:v>
                </c:pt>
                <c:pt idx="260">
                  <c:v>2911.0120000000029</c:v>
                </c:pt>
                <c:pt idx="261">
                  <c:v>2920.7620000000029</c:v>
                </c:pt>
                <c:pt idx="262">
                  <c:v>2939.2620000000029</c:v>
                </c:pt>
                <c:pt idx="263">
                  <c:v>2953.5220000000027</c:v>
                </c:pt>
                <c:pt idx="264">
                  <c:v>2968.0620000000026</c:v>
                </c:pt>
                <c:pt idx="265">
                  <c:v>2985.932000000003</c:v>
                </c:pt>
                <c:pt idx="266">
                  <c:v>3006.1320000000028</c:v>
                </c:pt>
                <c:pt idx="267">
                  <c:v>3021.912000000003</c:v>
                </c:pt>
                <c:pt idx="268">
                  <c:v>3040.702000000002</c:v>
                </c:pt>
                <c:pt idx="269">
                  <c:v>3057.0400000000009</c:v>
                </c:pt>
                <c:pt idx="270">
                  <c:v>3073.3779999999997</c:v>
                </c:pt>
                <c:pt idx="271">
                  <c:v>3090.0499999999993</c:v>
                </c:pt>
                <c:pt idx="272">
                  <c:v>3108.5599999999995</c:v>
                </c:pt>
                <c:pt idx="273">
                  <c:v>3129.78</c:v>
                </c:pt>
                <c:pt idx="274">
                  <c:v>3146.8800000000006</c:v>
                </c:pt>
                <c:pt idx="275">
                  <c:v>3167.0200000000004</c:v>
                </c:pt>
                <c:pt idx="276">
                  <c:v>3181.7700000000004</c:v>
                </c:pt>
                <c:pt idx="277">
                  <c:v>3197.3900000000008</c:v>
                </c:pt>
                <c:pt idx="278">
                  <c:v>3210.3000000000006</c:v>
                </c:pt>
                <c:pt idx="279">
                  <c:v>3220.1300000000006</c:v>
                </c:pt>
                <c:pt idx="280">
                  <c:v>3230.5100000000011</c:v>
                </c:pt>
                <c:pt idx="281">
                  <c:v>3234.7100000000014</c:v>
                </c:pt>
                <c:pt idx="282">
                  <c:v>3240.4200000000014</c:v>
                </c:pt>
                <c:pt idx="283">
                  <c:v>3248.090000000002</c:v>
                </c:pt>
                <c:pt idx="284">
                  <c:v>3251.1600000000021</c:v>
                </c:pt>
                <c:pt idx="285">
                  <c:v>3254.8800000000024</c:v>
                </c:pt>
                <c:pt idx="286">
                  <c:v>3258.6200000000022</c:v>
                </c:pt>
                <c:pt idx="287">
                  <c:v>3265.9700000000025</c:v>
                </c:pt>
                <c:pt idx="288">
                  <c:v>3270.8400000000024</c:v>
                </c:pt>
                <c:pt idx="289">
                  <c:v>3274.6000000000026</c:v>
                </c:pt>
                <c:pt idx="290">
                  <c:v>3278.7100000000032</c:v>
                </c:pt>
                <c:pt idx="291">
                  <c:v>3284.6200000000031</c:v>
                </c:pt>
                <c:pt idx="292">
                  <c:v>3285.6400000000031</c:v>
                </c:pt>
                <c:pt idx="293">
                  <c:v>3288.8300000000027</c:v>
                </c:pt>
                <c:pt idx="294">
                  <c:v>3290.1000000000026</c:v>
                </c:pt>
                <c:pt idx="295">
                  <c:v>3299.3800000000028</c:v>
                </c:pt>
                <c:pt idx="296">
                  <c:v>3305.3100000000027</c:v>
                </c:pt>
                <c:pt idx="297">
                  <c:v>3308.6000000000031</c:v>
                </c:pt>
                <c:pt idx="298">
                  <c:v>3313.6500000000028</c:v>
                </c:pt>
                <c:pt idx="299">
                  <c:v>3323.450000000003</c:v>
                </c:pt>
                <c:pt idx="300">
                  <c:v>3328.410000000003</c:v>
                </c:pt>
                <c:pt idx="301">
                  <c:v>3333.8400000000033</c:v>
                </c:pt>
                <c:pt idx="302">
                  <c:v>3343.6300000000028</c:v>
                </c:pt>
                <c:pt idx="303">
                  <c:v>3355.2300000000032</c:v>
                </c:pt>
                <c:pt idx="304">
                  <c:v>3372.7300000000032</c:v>
                </c:pt>
                <c:pt idx="305">
                  <c:v>3390.1200000000031</c:v>
                </c:pt>
                <c:pt idx="306">
                  <c:v>3405.1100000000033</c:v>
                </c:pt>
                <c:pt idx="307">
                  <c:v>3416.4300000000035</c:v>
                </c:pt>
                <c:pt idx="308">
                  <c:v>3431.4200000000037</c:v>
                </c:pt>
                <c:pt idx="309">
                  <c:v>3449.6400000000035</c:v>
                </c:pt>
                <c:pt idx="310">
                  <c:v>3460.8600000000038</c:v>
                </c:pt>
                <c:pt idx="311">
                  <c:v>3479.4400000000041</c:v>
                </c:pt>
                <c:pt idx="312">
                  <c:v>3498.3400000000038</c:v>
                </c:pt>
                <c:pt idx="313">
                  <c:v>3521.7400000000034</c:v>
                </c:pt>
                <c:pt idx="314">
                  <c:v>3544.0200000000036</c:v>
                </c:pt>
                <c:pt idx="315">
                  <c:v>3565.0400000000036</c:v>
                </c:pt>
                <c:pt idx="316">
                  <c:v>3583.4800000000037</c:v>
                </c:pt>
                <c:pt idx="317">
                  <c:v>3605.5400000000036</c:v>
                </c:pt>
                <c:pt idx="318">
                  <c:v>3621.1900000000037</c:v>
                </c:pt>
                <c:pt idx="319">
                  <c:v>3641.5200000000036</c:v>
                </c:pt>
                <c:pt idx="320">
                  <c:v>3656.9500000000039</c:v>
                </c:pt>
                <c:pt idx="321">
                  <c:v>3674.0140000000047</c:v>
                </c:pt>
                <c:pt idx="322">
                  <c:v>3689.6310000000062</c:v>
                </c:pt>
                <c:pt idx="323">
                  <c:v>3705.2480000000078</c:v>
                </c:pt>
                <c:pt idx="324">
                  <c:v>3718.9220000000087</c:v>
                </c:pt>
                <c:pt idx="325">
                  <c:v>3731.5020000000081</c:v>
                </c:pt>
                <c:pt idx="326">
                  <c:v>3750.3820000000087</c:v>
                </c:pt>
                <c:pt idx="327">
                  <c:v>3766.3020000000083</c:v>
                </c:pt>
                <c:pt idx="328">
                  <c:v>3776.2620000000084</c:v>
                </c:pt>
                <c:pt idx="329">
                  <c:v>3789.7220000000079</c:v>
                </c:pt>
                <c:pt idx="330">
                  <c:v>3804.2220000000075</c:v>
                </c:pt>
                <c:pt idx="331">
                  <c:v>3816.0320000000074</c:v>
                </c:pt>
                <c:pt idx="332">
                  <c:v>3824.2320000000068</c:v>
                </c:pt>
                <c:pt idx="333">
                  <c:v>3834.3420000000069</c:v>
                </c:pt>
                <c:pt idx="334">
                  <c:v>3844.0220000000063</c:v>
                </c:pt>
                <c:pt idx="335">
                  <c:v>3849.0820000000067</c:v>
                </c:pt>
                <c:pt idx="336">
                  <c:v>3856.4020000000069</c:v>
                </c:pt>
                <c:pt idx="337">
                  <c:v>3859.3920000000066</c:v>
                </c:pt>
                <c:pt idx="338">
                  <c:v>3864.5120000000065</c:v>
                </c:pt>
                <c:pt idx="339">
                  <c:v>3868.0920000000065</c:v>
                </c:pt>
                <c:pt idx="340">
                  <c:v>3869.5420000000063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73696"/>
        <c:axId val="132802432"/>
      </c:lineChart>
      <c:catAx>
        <c:axId val="1260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800512"/>
        <c:crosses val="autoZero"/>
        <c:auto val="1"/>
        <c:lblAlgn val="ctr"/>
        <c:lblOffset val="100"/>
        <c:noMultiLvlLbl val="0"/>
      </c:catAx>
      <c:valAx>
        <c:axId val="132800512"/>
        <c:scaling>
          <c:orientation val="minMax"/>
          <c:max val="25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3">
                    <a:lumMod val="75000"/>
                  </a:schemeClr>
                </a:solidFill>
              </a:defRPr>
            </a:pPr>
            <a:endParaRPr lang="nl-NL"/>
          </a:p>
        </c:txPr>
        <c:crossAx val="126032128"/>
        <c:crosses val="autoZero"/>
        <c:crossBetween val="between"/>
      </c:valAx>
      <c:valAx>
        <c:axId val="132802432"/>
        <c:scaling>
          <c:orientation val="minMax"/>
          <c:max val="5000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nl-NL"/>
          </a:p>
        </c:txPr>
        <c:crossAx val="132973696"/>
        <c:crosses val="max"/>
        <c:crossBetween val="between"/>
        <c:majorUnit val="1000"/>
      </c:valAx>
      <c:catAx>
        <c:axId val="132973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328024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982146317977503"/>
          <c:y val="1.39681480492904E-2"/>
          <c:w val="8.5076821798151903E-2"/>
          <c:h val="8.8824532526654496E-2"/>
        </c:manualLayout>
      </c:layout>
      <c:overlay val="0"/>
      <c:spPr>
        <a:ln>
          <a:solidFill>
            <a:schemeClr val="accent3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nl-NL"/>
        </a:p>
      </c:tx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[0]!Titel</c:f>
          <c:strCache>
            <c:ptCount val="1"/>
            <c:pt idx="0">
              <c:v>Opbrengst zonnepanelen  set 1_x000d_(van week 2013-20 t/m 2014-21)</c:v>
            </c:pt>
          </c:strCache>
        </c:strRef>
      </c:tx>
      <c:overlay val="0"/>
      <c:txPr>
        <a:bodyPr/>
        <a:lstStyle/>
        <a:p>
          <a:pPr>
            <a:defRPr b="1"/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3.8104317710564703E-2"/>
          <c:y val="0.16234384200073901"/>
          <c:w val="0.90042355546451203"/>
          <c:h val="0.72891230801472995"/>
        </c:manualLayout>
      </c:layout>
      <c:barChart>
        <c:barDir val="col"/>
        <c:grouping val="clustered"/>
        <c:varyColors val="0"/>
        <c:ser>
          <c:idx val="3"/>
          <c:order val="0"/>
          <c:tx>
            <c:v> kWh/wk</c:v>
          </c:tx>
          <c:spPr>
            <a:solidFill>
              <a:schemeClr val="accent3"/>
            </a:solidFill>
          </c:spPr>
          <c:invertIfNegative val="0"/>
          <c:cat>
            <c:numRef>
              <c:f>Calc1!$C$3:$C$57</c:f>
              <c:numCache>
                <c:formatCode>General</c:formatCode>
                <c:ptCount val="55"/>
                <c:pt idx="0">
                  <c:v>201320</c:v>
                </c:pt>
                <c:pt idx="1">
                  <c:v>201321</c:v>
                </c:pt>
                <c:pt idx="2">
                  <c:v>201322</c:v>
                </c:pt>
                <c:pt idx="3">
                  <c:v>201323</c:v>
                </c:pt>
                <c:pt idx="4">
                  <c:v>201324</c:v>
                </c:pt>
                <c:pt idx="5">
                  <c:v>201325</c:v>
                </c:pt>
                <c:pt idx="6">
                  <c:v>201326</c:v>
                </c:pt>
                <c:pt idx="7">
                  <c:v>201327</c:v>
                </c:pt>
                <c:pt idx="8">
                  <c:v>201328</c:v>
                </c:pt>
                <c:pt idx="9">
                  <c:v>201329</c:v>
                </c:pt>
                <c:pt idx="10">
                  <c:v>201330</c:v>
                </c:pt>
                <c:pt idx="11">
                  <c:v>201331</c:v>
                </c:pt>
                <c:pt idx="12">
                  <c:v>201332</c:v>
                </c:pt>
                <c:pt idx="13">
                  <c:v>201333</c:v>
                </c:pt>
                <c:pt idx="14">
                  <c:v>201334</c:v>
                </c:pt>
                <c:pt idx="15">
                  <c:v>201335</c:v>
                </c:pt>
                <c:pt idx="16">
                  <c:v>201336</c:v>
                </c:pt>
                <c:pt idx="17">
                  <c:v>201337</c:v>
                </c:pt>
                <c:pt idx="18">
                  <c:v>201338</c:v>
                </c:pt>
                <c:pt idx="19">
                  <c:v>201339</c:v>
                </c:pt>
                <c:pt idx="20">
                  <c:v>201340</c:v>
                </c:pt>
                <c:pt idx="21">
                  <c:v>201341</c:v>
                </c:pt>
                <c:pt idx="22">
                  <c:v>201342</c:v>
                </c:pt>
                <c:pt idx="23">
                  <c:v>201343</c:v>
                </c:pt>
                <c:pt idx="24">
                  <c:v>201344</c:v>
                </c:pt>
                <c:pt idx="25">
                  <c:v>201345</c:v>
                </c:pt>
                <c:pt idx="26">
                  <c:v>201346</c:v>
                </c:pt>
                <c:pt idx="27">
                  <c:v>201347</c:v>
                </c:pt>
                <c:pt idx="28">
                  <c:v>201348</c:v>
                </c:pt>
                <c:pt idx="29">
                  <c:v>201349</c:v>
                </c:pt>
                <c:pt idx="30">
                  <c:v>201350</c:v>
                </c:pt>
                <c:pt idx="31">
                  <c:v>201351</c:v>
                </c:pt>
                <c:pt idx="32">
                  <c:v>201352</c:v>
                </c:pt>
                <c:pt idx="33">
                  <c:v>201353</c:v>
                </c:pt>
                <c:pt idx="34">
                  <c:v>201401</c:v>
                </c:pt>
                <c:pt idx="35">
                  <c:v>201402</c:v>
                </c:pt>
                <c:pt idx="36">
                  <c:v>201403</c:v>
                </c:pt>
                <c:pt idx="37">
                  <c:v>201404</c:v>
                </c:pt>
                <c:pt idx="38">
                  <c:v>201405</c:v>
                </c:pt>
                <c:pt idx="39">
                  <c:v>201406</c:v>
                </c:pt>
                <c:pt idx="40">
                  <c:v>201407</c:v>
                </c:pt>
                <c:pt idx="41">
                  <c:v>201408</c:v>
                </c:pt>
                <c:pt idx="42">
                  <c:v>201409</c:v>
                </c:pt>
                <c:pt idx="43">
                  <c:v>201410</c:v>
                </c:pt>
                <c:pt idx="44">
                  <c:v>201411</c:v>
                </c:pt>
                <c:pt idx="45">
                  <c:v>201412</c:v>
                </c:pt>
                <c:pt idx="46">
                  <c:v>201413</c:v>
                </c:pt>
                <c:pt idx="47">
                  <c:v>201414</c:v>
                </c:pt>
                <c:pt idx="48">
                  <c:v>201415</c:v>
                </c:pt>
                <c:pt idx="49">
                  <c:v>201416</c:v>
                </c:pt>
                <c:pt idx="50">
                  <c:v>201417</c:v>
                </c:pt>
                <c:pt idx="51">
                  <c:v>201418</c:v>
                </c:pt>
                <c:pt idx="52">
                  <c:v>201419</c:v>
                </c:pt>
                <c:pt idx="53">
                  <c:v>201420</c:v>
                </c:pt>
                <c:pt idx="54">
                  <c:v>201421</c:v>
                </c:pt>
              </c:numCache>
            </c:numRef>
          </c:cat>
          <c:val>
            <c:numRef>
              <c:f>Calc1!$D$3:$D$57</c:f>
              <c:numCache>
                <c:formatCode>_(* #,##0.00_);_(* \(#,##0.00\);_(* "-"??_);_(@_)</c:formatCode>
                <c:ptCount val="55"/>
                <c:pt idx="0">
                  <c:v>11.94</c:v>
                </c:pt>
                <c:pt idx="1">
                  <c:v>11.59</c:v>
                </c:pt>
                <c:pt idx="2">
                  <c:v>16.8</c:v>
                </c:pt>
                <c:pt idx="3">
                  <c:v>22.360000000000003</c:v>
                </c:pt>
                <c:pt idx="4">
                  <c:v>18.28</c:v>
                </c:pt>
                <c:pt idx="5">
                  <c:v>17.479999999999997</c:v>
                </c:pt>
                <c:pt idx="6">
                  <c:v>12.96</c:v>
                </c:pt>
                <c:pt idx="7">
                  <c:v>20.79</c:v>
                </c:pt>
                <c:pt idx="8">
                  <c:v>21.73</c:v>
                </c:pt>
                <c:pt idx="9">
                  <c:v>21.48</c:v>
                </c:pt>
                <c:pt idx="10">
                  <c:v>19.739999999999998</c:v>
                </c:pt>
                <c:pt idx="11">
                  <c:v>22.74</c:v>
                </c:pt>
                <c:pt idx="12">
                  <c:v>15.780000000000001</c:v>
                </c:pt>
                <c:pt idx="13">
                  <c:v>16.55</c:v>
                </c:pt>
                <c:pt idx="14">
                  <c:v>15.48</c:v>
                </c:pt>
                <c:pt idx="15">
                  <c:v>15.659999999999998</c:v>
                </c:pt>
                <c:pt idx="16">
                  <c:v>16.750000000000004</c:v>
                </c:pt>
                <c:pt idx="17">
                  <c:v>10.14</c:v>
                </c:pt>
                <c:pt idx="18">
                  <c:v>10.15</c:v>
                </c:pt>
                <c:pt idx="19">
                  <c:v>14.05</c:v>
                </c:pt>
                <c:pt idx="20">
                  <c:v>13.94</c:v>
                </c:pt>
                <c:pt idx="21">
                  <c:v>5.88</c:v>
                </c:pt>
                <c:pt idx="22">
                  <c:v>6.6899999999999995</c:v>
                </c:pt>
                <c:pt idx="23">
                  <c:v>9.1999999999999993</c:v>
                </c:pt>
                <c:pt idx="24">
                  <c:v>7.02</c:v>
                </c:pt>
                <c:pt idx="25">
                  <c:v>3.31</c:v>
                </c:pt>
                <c:pt idx="26">
                  <c:v>4.2699999999999996</c:v>
                </c:pt>
                <c:pt idx="27">
                  <c:v>1.44</c:v>
                </c:pt>
                <c:pt idx="28">
                  <c:v>1.8699999999999999</c:v>
                </c:pt>
                <c:pt idx="29">
                  <c:v>3.2600000000000002</c:v>
                </c:pt>
                <c:pt idx="30">
                  <c:v>6.5000000000000009</c:v>
                </c:pt>
                <c:pt idx="31">
                  <c:v>4.2699999999999996</c:v>
                </c:pt>
                <c:pt idx="32">
                  <c:v>2.29</c:v>
                </c:pt>
                <c:pt idx="33">
                  <c:v>1.5099999999999998</c:v>
                </c:pt>
                <c:pt idx="34">
                  <c:v>2.4400000000000004</c:v>
                </c:pt>
                <c:pt idx="35">
                  <c:v>4.97</c:v>
                </c:pt>
                <c:pt idx="36">
                  <c:v>4.09</c:v>
                </c:pt>
                <c:pt idx="37">
                  <c:v>2.94</c:v>
                </c:pt>
                <c:pt idx="38">
                  <c:v>7.68</c:v>
                </c:pt>
                <c:pt idx="39">
                  <c:v>6.49</c:v>
                </c:pt>
                <c:pt idx="40">
                  <c:v>6.2339999999999991</c:v>
                </c:pt>
                <c:pt idx="41">
                  <c:v>8.27</c:v>
                </c:pt>
                <c:pt idx="42">
                  <c:v>10.09</c:v>
                </c:pt>
                <c:pt idx="43">
                  <c:v>15.009999999999998</c:v>
                </c:pt>
                <c:pt idx="44">
                  <c:v>15.64</c:v>
                </c:pt>
                <c:pt idx="45">
                  <c:v>10.590000000000002</c:v>
                </c:pt>
                <c:pt idx="46">
                  <c:v>16.29</c:v>
                </c:pt>
                <c:pt idx="47">
                  <c:v>13.46</c:v>
                </c:pt>
                <c:pt idx="48">
                  <c:v>15.67</c:v>
                </c:pt>
                <c:pt idx="49">
                  <c:v>19.46</c:v>
                </c:pt>
                <c:pt idx="50">
                  <c:v>16.34</c:v>
                </c:pt>
                <c:pt idx="51">
                  <c:v>13.319999999999999</c:v>
                </c:pt>
                <c:pt idx="52">
                  <c:v>15.110000000000001</c:v>
                </c:pt>
                <c:pt idx="53">
                  <c:v>18.670000000000002</c:v>
                </c:pt>
                <c:pt idx="54">
                  <c:v>17.909999999999997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654336"/>
        <c:axId val="210655872"/>
      </c:barChart>
      <c:lineChart>
        <c:grouping val="standard"/>
        <c:varyColors val="0"/>
        <c:ser>
          <c:idx val="0"/>
          <c:order val="1"/>
          <c:tx>
            <c:strRef>
              <c:f>Calc1!$E$2</c:f>
              <c:strCache>
                <c:ptCount val="1"/>
                <c:pt idx="0">
                  <c:v> Cum</c:v>
                </c:pt>
              </c:strCache>
            </c:strRef>
          </c:tx>
          <c:marker>
            <c:symbol val="none"/>
          </c:marker>
          <c:cat>
            <c:numRef>
              <c:f>Calc1!$B$3:$B$57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</c:numCache>
            </c:numRef>
          </c:cat>
          <c:val>
            <c:numRef>
              <c:f>Calc1!$E$3:$E$57</c:f>
              <c:numCache>
                <c:formatCode>_(* #,##0.00_);_(* \(#,##0.00\);_(* "-"??_);_(@_)</c:formatCode>
                <c:ptCount val="55"/>
                <c:pt idx="0">
                  <c:v>1039.6100000000006</c:v>
                </c:pt>
                <c:pt idx="1">
                  <c:v>1051.2000000000005</c:v>
                </c:pt>
                <c:pt idx="2">
                  <c:v>1068.0000000000007</c:v>
                </c:pt>
                <c:pt idx="3">
                  <c:v>1090.360000000001</c:v>
                </c:pt>
                <c:pt idx="4">
                  <c:v>1108.6400000000008</c:v>
                </c:pt>
                <c:pt idx="5">
                  <c:v>1126.1200000000008</c:v>
                </c:pt>
                <c:pt idx="6">
                  <c:v>1139.0800000000011</c:v>
                </c:pt>
                <c:pt idx="7">
                  <c:v>1159.870000000001</c:v>
                </c:pt>
                <c:pt idx="8">
                  <c:v>1181.600000000001</c:v>
                </c:pt>
                <c:pt idx="9">
                  <c:v>1203.0800000000006</c:v>
                </c:pt>
                <c:pt idx="10">
                  <c:v>1222.8200000000002</c:v>
                </c:pt>
                <c:pt idx="11">
                  <c:v>1245.5600000000002</c:v>
                </c:pt>
                <c:pt idx="12">
                  <c:v>1261.3400000000001</c:v>
                </c:pt>
                <c:pt idx="13">
                  <c:v>1277.8900000000001</c:v>
                </c:pt>
                <c:pt idx="14">
                  <c:v>1293.3700000000003</c:v>
                </c:pt>
                <c:pt idx="15">
                  <c:v>1309.0300000000004</c:v>
                </c:pt>
                <c:pt idx="16">
                  <c:v>1325.7800000000007</c:v>
                </c:pt>
                <c:pt idx="17">
                  <c:v>1335.9200000000005</c:v>
                </c:pt>
                <c:pt idx="18">
                  <c:v>1346.0700000000006</c:v>
                </c:pt>
                <c:pt idx="19">
                  <c:v>1360.1200000000003</c:v>
                </c:pt>
                <c:pt idx="20">
                  <c:v>1374.0600000000004</c:v>
                </c:pt>
                <c:pt idx="21">
                  <c:v>1379.9399999999998</c:v>
                </c:pt>
                <c:pt idx="22">
                  <c:v>1386.6299999999999</c:v>
                </c:pt>
                <c:pt idx="23">
                  <c:v>1395.8299999999997</c:v>
                </c:pt>
                <c:pt idx="24">
                  <c:v>1402.8499999999997</c:v>
                </c:pt>
                <c:pt idx="25">
                  <c:v>1406.1599999999994</c:v>
                </c:pt>
                <c:pt idx="26">
                  <c:v>1410.4299999999994</c:v>
                </c:pt>
                <c:pt idx="27">
                  <c:v>1411.8699999999997</c:v>
                </c:pt>
                <c:pt idx="28">
                  <c:v>1413.7399999999996</c:v>
                </c:pt>
                <c:pt idx="29">
                  <c:v>1416.9999999999995</c:v>
                </c:pt>
                <c:pt idx="30">
                  <c:v>1423.4999999999995</c:v>
                </c:pt>
                <c:pt idx="31">
                  <c:v>1427.7699999999998</c:v>
                </c:pt>
                <c:pt idx="32">
                  <c:v>1430.0599999999997</c:v>
                </c:pt>
                <c:pt idx="33">
                  <c:v>1431.5699999999997</c:v>
                </c:pt>
                <c:pt idx="34">
                  <c:v>1434.0099999999995</c:v>
                </c:pt>
                <c:pt idx="35">
                  <c:v>1438.9799999999998</c:v>
                </c:pt>
                <c:pt idx="36">
                  <c:v>1443.07</c:v>
                </c:pt>
                <c:pt idx="37">
                  <c:v>1446.01</c:v>
                </c:pt>
                <c:pt idx="38">
                  <c:v>1453.69</c:v>
                </c:pt>
                <c:pt idx="39">
                  <c:v>1460.18</c:v>
                </c:pt>
                <c:pt idx="40">
                  <c:v>1466.4139999999998</c:v>
                </c:pt>
                <c:pt idx="41">
                  <c:v>1474.6839999999997</c:v>
                </c:pt>
                <c:pt idx="42">
                  <c:v>1484.7739999999997</c:v>
                </c:pt>
                <c:pt idx="43">
                  <c:v>1499.7839999999994</c:v>
                </c:pt>
                <c:pt idx="44">
                  <c:v>1515.4239999999993</c:v>
                </c:pt>
                <c:pt idx="45">
                  <c:v>1526.0139999999992</c:v>
                </c:pt>
                <c:pt idx="46">
                  <c:v>1542.303999999999</c:v>
                </c:pt>
                <c:pt idx="47">
                  <c:v>1555.7639999999992</c:v>
                </c:pt>
                <c:pt idx="48">
                  <c:v>1571.4339999999993</c:v>
                </c:pt>
                <c:pt idx="49">
                  <c:v>1590.8939999999996</c:v>
                </c:pt>
                <c:pt idx="50">
                  <c:v>1607.2339999999997</c:v>
                </c:pt>
                <c:pt idx="51">
                  <c:v>1620.5539999999996</c:v>
                </c:pt>
                <c:pt idx="52">
                  <c:v>1635.6639999999995</c:v>
                </c:pt>
                <c:pt idx="53">
                  <c:v>1654.3339999999996</c:v>
                </c:pt>
                <c:pt idx="54">
                  <c:v>1672.2439999999995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00928"/>
        <c:axId val="210699392"/>
      </c:lineChart>
      <c:catAx>
        <c:axId val="2106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655872"/>
        <c:crosses val="autoZero"/>
        <c:auto val="1"/>
        <c:lblAlgn val="ctr"/>
        <c:lblOffset val="100"/>
        <c:noMultiLvlLbl val="0"/>
      </c:catAx>
      <c:valAx>
        <c:axId val="210655872"/>
        <c:scaling>
          <c:orientation val="minMax"/>
          <c:max val="25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b="1">
                <a:solidFill>
                  <a:schemeClr val="accent3"/>
                </a:solidFill>
              </a:defRPr>
            </a:pPr>
            <a:endParaRPr lang="nl-NL"/>
          </a:p>
        </c:txPr>
        <c:crossAx val="210654336"/>
        <c:crosses val="autoZero"/>
        <c:crossBetween val="between"/>
      </c:valAx>
      <c:valAx>
        <c:axId val="210699392"/>
        <c:scaling>
          <c:orientation val="minMax"/>
          <c:max val="5000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b="1">
                <a:solidFill>
                  <a:schemeClr val="accent1"/>
                </a:solidFill>
              </a:defRPr>
            </a:pPr>
            <a:endParaRPr lang="nl-NL"/>
          </a:p>
        </c:txPr>
        <c:crossAx val="210700928"/>
        <c:crosses val="max"/>
        <c:crossBetween val="between"/>
        <c:majorUnit val="1000"/>
      </c:valAx>
      <c:catAx>
        <c:axId val="210700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6993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2345758282401"/>
          <c:y val="1.39681480492904E-2"/>
          <c:w val="0.103674765976141"/>
          <c:h val="8.8824532526654496E-2"/>
        </c:manualLayout>
      </c:layout>
      <c:overlay val="0"/>
      <c:spPr>
        <a:ln>
          <a:solidFill>
            <a:schemeClr val="accent3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b="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Calc2!Titel</c:f>
          <c:strCache>
            <c:ptCount val="1"/>
            <c:pt idx="0">
              <c:v>Opbrengst zonnepanelen  set 1_x000d_(van week 2013-20 t/m 2014-21)</c:v>
            </c:pt>
          </c:strCache>
        </c:strRef>
      </c:tx>
      <c:overlay val="0"/>
      <c:txPr>
        <a:bodyPr/>
        <a:lstStyle/>
        <a:p>
          <a:pPr>
            <a:defRPr b="1"/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3.8104317710564703E-2"/>
          <c:y val="0.16234384200073901"/>
          <c:w val="0.90042355546451203"/>
          <c:h val="0.72891230801472995"/>
        </c:manualLayout>
      </c:layout>
      <c:barChart>
        <c:barDir val="col"/>
        <c:grouping val="clustered"/>
        <c:varyColors val="0"/>
        <c:ser>
          <c:idx val="3"/>
          <c:order val="0"/>
          <c:tx>
            <c:v> kWh/wk</c:v>
          </c:tx>
          <c:spPr>
            <a:solidFill>
              <a:schemeClr val="accent3"/>
            </a:solidFill>
          </c:spPr>
          <c:invertIfNegative val="0"/>
          <c:cat>
            <c:numRef>
              <c:f>[0]!WkCalc2</c:f>
              <c:numCache>
                <c:formatCode>General</c:formatCode>
                <c:ptCount val="55"/>
                <c:pt idx="0">
                  <c:v>201320</c:v>
                </c:pt>
                <c:pt idx="1">
                  <c:v>201321</c:v>
                </c:pt>
                <c:pt idx="2">
                  <c:v>201322</c:v>
                </c:pt>
                <c:pt idx="3">
                  <c:v>201323</c:v>
                </c:pt>
                <c:pt idx="4">
                  <c:v>201324</c:v>
                </c:pt>
                <c:pt idx="5">
                  <c:v>201325</c:v>
                </c:pt>
                <c:pt idx="6">
                  <c:v>201326</c:v>
                </c:pt>
                <c:pt idx="7">
                  <c:v>201327</c:v>
                </c:pt>
                <c:pt idx="8">
                  <c:v>201328</c:v>
                </c:pt>
                <c:pt idx="9">
                  <c:v>201329</c:v>
                </c:pt>
                <c:pt idx="10">
                  <c:v>201330</c:v>
                </c:pt>
                <c:pt idx="11">
                  <c:v>201331</c:v>
                </c:pt>
                <c:pt idx="12">
                  <c:v>201332</c:v>
                </c:pt>
                <c:pt idx="13">
                  <c:v>201333</c:v>
                </c:pt>
                <c:pt idx="14">
                  <c:v>201334</c:v>
                </c:pt>
                <c:pt idx="15">
                  <c:v>201335</c:v>
                </c:pt>
                <c:pt idx="16">
                  <c:v>201336</c:v>
                </c:pt>
                <c:pt idx="17">
                  <c:v>201337</c:v>
                </c:pt>
                <c:pt idx="18">
                  <c:v>201338</c:v>
                </c:pt>
                <c:pt idx="19">
                  <c:v>201339</c:v>
                </c:pt>
                <c:pt idx="20">
                  <c:v>201340</c:v>
                </c:pt>
                <c:pt idx="21">
                  <c:v>201341</c:v>
                </c:pt>
                <c:pt idx="22">
                  <c:v>201342</c:v>
                </c:pt>
                <c:pt idx="23">
                  <c:v>201343</c:v>
                </c:pt>
                <c:pt idx="24">
                  <c:v>201344</c:v>
                </c:pt>
                <c:pt idx="25">
                  <c:v>201345</c:v>
                </c:pt>
                <c:pt idx="26">
                  <c:v>201346</c:v>
                </c:pt>
                <c:pt idx="27">
                  <c:v>201347</c:v>
                </c:pt>
                <c:pt idx="28">
                  <c:v>201348</c:v>
                </c:pt>
                <c:pt idx="29">
                  <c:v>201349</c:v>
                </c:pt>
                <c:pt idx="30">
                  <c:v>201350</c:v>
                </c:pt>
                <c:pt idx="31">
                  <c:v>201351</c:v>
                </c:pt>
                <c:pt idx="32">
                  <c:v>201352</c:v>
                </c:pt>
                <c:pt idx="33">
                  <c:v>201353</c:v>
                </c:pt>
                <c:pt idx="34">
                  <c:v>201401</c:v>
                </c:pt>
                <c:pt idx="35">
                  <c:v>201402</c:v>
                </c:pt>
                <c:pt idx="36">
                  <c:v>201403</c:v>
                </c:pt>
                <c:pt idx="37">
                  <c:v>201404</c:v>
                </c:pt>
                <c:pt idx="38">
                  <c:v>201405</c:v>
                </c:pt>
                <c:pt idx="39">
                  <c:v>201406</c:v>
                </c:pt>
                <c:pt idx="40">
                  <c:v>201407</c:v>
                </c:pt>
                <c:pt idx="41">
                  <c:v>201408</c:v>
                </c:pt>
                <c:pt idx="42">
                  <c:v>201409</c:v>
                </c:pt>
                <c:pt idx="43">
                  <c:v>201410</c:v>
                </c:pt>
                <c:pt idx="44">
                  <c:v>201411</c:v>
                </c:pt>
                <c:pt idx="45">
                  <c:v>201412</c:v>
                </c:pt>
                <c:pt idx="46">
                  <c:v>201413</c:v>
                </c:pt>
                <c:pt idx="47">
                  <c:v>201414</c:v>
                </c:pt>
                <c:pt idx="48">
                  <c:v>201415</c:v>
                </c:pt>
                <c:pt idx="49">
                  <c:v>201416</c:v>
                </c:pt>
                <c:pt idx="50">
                  <c:v>201417</c:v>
                </c:pt>
                <c:pt idx="51">
                  <c:v>201418</c:v>
                </c:pt>
                <c:pt idx="52">
                  <c:v>201419</c:v>
                </c:pt>
                <c:pt idx="53">
                  <c:v>201420</c:v>
                </c:pt>
                <c:pt idx="54">
                  <c:v>201421</c:v>
                </c:pt>
              </c:numCache>
            </c:numRef>
          </c:cat>
          <c:val>
            <c:numRef>
              <c:f>[0]!DataCalc2</c:f>
              <c:numCache>
                <c:formatCode>_(* #,##0.00_);_(* \(#,##0.00\);_(* "-"??_);_(@_)</c:formatCode>
                <c:ptCount val="55"/>
                <c:pt idx="0">
                  <c:v>11.94</c:v>
                </c:pt>
                <c:pt idx="1">
                  <c:v>11.59</c:v>
                </c:pt>
                <c:pt idx="2">
                  <c:v>16.8</c:v>
                </c:pt>
                <c:pt idx="3">
                  <c:v>22.360000000000003</c:v>
                </c:pt>
                <c:pt idx="4">
                  <c:v>18.28</c:v>
                </c:pt>
                <c:pt idx="5">
                  <c:v>17.479999999999997</c:v>
                </c:pt>
                <c:pt idx="6">
                  <c:v>12.96</c:v>
                </c:pt>
                <c:pt idx="7">
                  <c:v>20.79</c:v>
                </c:pt>
                <c:pt idx="8">
                  <c:v>21.73</c:v>
                </c:pt>
                <c:pt idx="9">
                  <c:v>21.48</c:v>
                </c:pt>
                <c:pt idx="10">
                  <c:v>19.739999999999998</c:v>
                </c:pt>
                <c:pt idx="11">
                  <c:v>22.74</c:v>
                </c:pt>
                <c:pt idx="12">
                  <c:v>15.780000000000001</c:v>
                </c:pt>
                <c:pt idx="13">
                  <c:v>16.55</c:v>
                </c:pt>
                <c:pt idx="14">
                  <c:v>15.48</c:v>
                </c:pt>
                <c:pt idx="15">
                  <c:v>15.659999999999998</c:v>
                </c:pt>
                <c:pt idx="16">
                  <c:v>16.750000000000004</c:v>
                </c:pt>
                <c:pt idx="17">
                  <c:v>10.14</c:v>
                </c:pt>
                <c:pt idx="18">
                  <c:v>10.15</c:v>
                </c:pt>
                <c:pt idx="19">
                  <c:v>14.05</c:v>
                </c:pt>
                <c:pt idx="20">
                  <c:v>13.94</c:v>
                </c:pt>
                <c:pt idx="21">
                  <c:v>5.88</c:v>
                </c:pt>
                <c:pt idx="22">
                  <c:v>6.6899999999999995</c:v>
                </c:pt>
                <c:pt idx="23">
                  <c:v>9.1999999999999993</c:v>
                </c:pt>
                <c:pt idx="24">
                  <c:v>7.02</c:v>
                </c:pt>
                <c:pt idx="25">
                  <c:v>3.31</c:v>
                </c:pt>
                <c:pt idx="26">
                  <c:v>4.2699999999999996</c:v>
                </c:pt>
                <c:pt idx="27">
                  <c:v>1.44</c:v>
                </c:pt>
                <c:pt idx="28">
                  <c:v>1.8699999999999999</c:v>
                </c:pt>
                <c:pt idx="29">
                  <c:v>3.2600000000000002</c:v>
                </c:pt>
                <c:pt idx="30">
                  <c:v>6.5000000000000009</c:v>
                </c:pt>
                <c:pt idx="31">
                  <c:v>4.2699999999999996</c:v>
                </c:pt>
                <c:pt idx="32">
                  <c:v>2.29</c:v>
                </c:pt>
                <c:pt idx="33">
                  <c:v>1.5099999999999998</c:v>
                </c:pt>
                <c:pt idx="34">
                  <c:v>2.4400000000000004</c:v>
                </c:pt>
                <c:pt idx="35">
                  <c:v>4.97</c:v>
                </c:pt>
                <c:pt idx="36">
                  <c:v>4.09</c:v>
                </c:pt>
                <c:pt idx="37">
                  <c:v>2.94</c:v>
                </c:pt>
                <c:pt idx="38">
                  <c:v>7.68</c:v>
                </c:pt>
                <c:pt idx="39">
                  <c:v>6.49</c:v>
                </c:pt>
                <c:pt idx="40">
                  <c:v>6.2339999999999991</c:v>
                </c:pt>
                <c:pt idx="41">
                  <c:v>8.27</c:v>
                </c:pt>
                <c:pt idx="42">
                  <c:v>10.09</c:v>
                </c:pt>
                <c:pt idx="43">
                  <c:v>15.009999999999998</c:v>
                </c:pt>
                <c:pt idx="44">
                  <c:v>15.64</c:v>
                </c:pt>
                <c:pt idx="45">
                  <c:v>10.590000000000002</c:v>
                </c:pt>
                <c:pt idx="46">
                  <c:v>16.29</c:v>
                </c:pt>
                <c:pt idx="47">
                  <c:v>13.46</c:v>
                </c:pt>
                <c:pt idx="48">
                  <c:v>15.67</c:v>
                </c:pt>
                <c:pt idx="49">
                  <c:v>19.46</c:v>
                </c:pt>
                <c:pt idx="50">
                  <c:v>16.34</c:v>
                </c:pt>
                <c:pt idx="51">
                  <c:v>13.319999999999999</c:v>
                </c:pt>
                <c:pt idx="52">
                  <c:v>15.110000000000001</c:v>
                </c:pt>
                <c:pt idx="53">
                  <c:v>18.670000000000002</c:v>
                </c:pt>
                <c:pt idx="54">
                  <c:v>17.909999999999997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24480"/>
        <c:axId val="125926016"/>
      </c:barChart>
      <c:lineChart>
        <c:grouping val="standard"/>
        <c:varyColors val="0"/>
        <c:ser>
          <c:idx val="0"/>
          <c:order val="1"/>
          <c:tx>
            <c:strRef>
              <c:f>Data!$F$2</c:f>
              <c:strCache>
                <c:ptCount val="1"/>
                <c:pt idx="0">
                  <c:v> Cum</c:v>
                </c:pt>
              </c:strCache>
            </c:strRef>
          </c:tx>
          <c:marker>
            <c:symbol val="none"/>
          </c:marker>
          <c:cat>
            <c:numRef>
              <c:f>[0]!WkCalc2</c:f>
              <c:numCache>
                <c:formatCode>General</c:formatCode>
                <c:ptCount val="55"/>
                <c:pt idx="0">
                  <c:v>201320</c:v>
                </c:pt>
                <c:pt idx="1">
                  <c:v>201321</c:v>
                </c:pt>
                <c:pt idx="2">
                  <c:v>201322</c:v>
                </c:pt>
                <c:pt idx="3">
                  <c:v>201323</c:v>
                </c:pt>
                <c:pt idx="4">
                  <c:v>201324</c:v>
                </c:pt>
                <c:pt idx="5">
                  <c:v>201325</c:v>
                </c:pt>
                <c:pt idx="6">
                  <c:v>201326</c:v>
                </c:pt>
                <c:pt idx="7">
                  <c:v>201327</c:v>
                </c:pt>
                <c:pt idx="8">
                  <c:v>201328</c:v>
                </c:pt>
                <c:pt idx="9">
                  <c:v>201329</c:v>
                </c:pt>
                <c:pt idx="10">
                  <c:v>201330</c:v>
                </c:pt>
                <c:pt idx="11">
                  <c:v>201331</c:v>
                </c:pt>
                <c:pt idx="12">
                  <c:v>201332</c:v>
                </c:pt>
                <c:pt idx="13">
                  <c:v>201333</c:v>
                </c:pt>
                <c:pt idx="14">
                  <c:v>201334</c:v>
                </c:pt>
                <c:pt idx="15">
                  <c:v>201335</c:v>
                </c:pt>
                <c:pt idx="16">
                  <c:v>201336</c:v>
                </c:pt>
                <c:pt idx="17">
                  <c:v>201337</c:v>
                </c:pt>
                <c:pt idx="18">
                  <c:v>201338</c:v>
                </c:pt>
                <c:pt idx="19">
                  <c:v>201339</c:v>
                </c:pt>
                <c:pt idx="20">
                  <c:v>201340</c:v>
                </c:pt>
                <c:pt idx="21">
                  <c:v>201341</c:v>
                </c:pt>
                <c:pt idx="22">
                  <c:v>201342</c:v>
                </c:pt>
                <c:pt idx="23">
                  <c:v>201343</c:v>
                </c:pt>
                <c:pt idx="24">
                  <c:v>201344</c:v>
                </c:pt>
                <c:pt idx="25">
                  <c:v>201345</c:v>
                </c:pt>
                <c:pt idx="26">
                  <c:v>201346</c:v>
                </c:pt>
                <c:pt idx="27">
                  <c:v>201347</c:v>
                </c:pt>
                <c:pt idx="28">
                  <c:v>201348</c:v>
                </c:pt>
                <c:pt idx="29">
                  <c:v>201349</c:v>
                </c:pt>
                <c:pt idx="30">
                  <c:v>201350</c:v>
                </c:pt>
                <c:pt idx="31">
                  <c:v>201351</c:v>
                </c:pt>
                <c:pt idx="32">
                  <c:v>201352</c:v>
                </c:pt>
                <c:pt idx="33">
                  <c:v>201353</c:v>
                </c:pt>
                <c:pt idx="34">
                  <c:v>201401</c:v>
                </c:pt>
                <c:pt idx="35">
                  <c:v>201402</c:v>
                </c:pt>
                <c:pt idx="36">
                  <c:v>201403</c:v>
                </c:pt>
                <c:pt idx="37">
                  <c:v>201404</c:v>
                </c:pt>
                <c:pt idx="38">
                  <c:v>201405</c:v>
                </c:pt>
                <c:pt idx="39">
                  <c:v>201406</c:v>
                </c:pt>
                <c:pt idx="40">
                  <c:v>201407</c:v>
                </c:pt>
                <c:pt idx="41">
                  <c:v>201408</c:v>
                </c:pt>
                <c:pt idx="42">
                  <c:v>201409</c:v>
                </c:pt>
                <c:pt idx="43">
                  <c:v>201410</c:v>
                </c:pt>
                <c:pt idx="44">
                  <c:v>201411</c:v>
                </c:pt>
                <c:pt idx="45">
                  <c:v>201412</c:v>
                </c:pt>
                <c:pt idx="46">
                  <c:v>201413</c:v>
                </c:pt>
                <c:pt idx="47">
                  <c:v>201414</c:v>
                </c:pt>
                <c:pt idx="48">
                  <c:v>201415</c:v>
                </c:pt>
                <c:pt idx="49">
                  <c:v>201416</c:v>
                </c:pt>
                <c:pt idx="50">
                  <c:v>201417</c:v>
                </c:pt>
                <c:pt idx="51">
                  <c:v>201418</c:v>
                </c:pt>
                <c:pt idx="52">
                  <c:v>201419</c:v>
                </c:pt>
                <c:pt idx="53">
                  <c:v>201420</c:v>
                </c:pt>
                <c:pt idx="54">
                  <c:v>201421</c:v>
                </c:pt>
              </c:numCache>
            </c:numRef>
          </c:cat>
          <c:val>
            <c:numRef>
              <c:f>[0]!CumCalc2</c:f>
              <c:numCache>
                <c:formatCode>_(* #,##0.00_);_(* \(#,##0.00\);_(* "-"??_);_(@_)</c:formatCode>
                <c:ptCount val="55"/>
                <c:pt idx="0">
                  <c:v>1039.6100000000006</c:v>
                </c:pt>
                <c:pt idx="1">
                  <c:v>1051.2000000000005</c:v>
                </c:pt>
                <c:pt idx="2">
                  <c:v>1068.0000000000007</c:v>
                </c:pt>
                <c:pt idx="3">
                  <c:v>1090.360000000001</c:v>
                </c:pt>
                <c:pt idx="4">
                  <c:v>1108.6400000000008</c:v>
                </c:pt>
                <c:pt idx="5">
                  <c:v>1126.1200000000008</c:v>
                </c:pt>
                <c:pt idx="6">
                  <c:v>1139.0800000000011</c:v>
                </c:pt>
                <c:pt idx="7">
                  <c:v>1159.870000000001</c:v>
                </c:pt>
                <c:pt idx="8">
                  <c:v>1181.600000000001</c:v>
                </c:pt>
                <c:pt idx="9">
                  <c:v>1203.0800000000006</c:v>
                </c:pt>
                <c:pt idx="10">
                  <c:v>1222.8200000000002</c:v>
                </c:pt>
                <c:pt idx="11">
                  <c:v>1245.5600000000002</c:v>
                </c:pt>
                <c:pt idx="12">
                  <c:v>1261.3400000000001</c:v>
                </c:pt>
                <c:pt idx="13">
                  <c:v>1277.8900000000001</c:v>
                </c:pt>
                <c:pt idx="14">
                  <c:v>1293.3700000000003</c:v>
                </c:pt>
                <c:pt idx="15">
                  <c:v>1309.0300000000004</c:v>
                </c:pt>
                <c:pt idx="16">
                  <c:v>1325.7800000000007</c:v>
                </c:pt>
                <c:pt idx="17">
                  <c:v>1335.9200000000005</c:v>
                </c:pt>
                <c:pt idx="18">
                  <c:v>1346.0700000000006</c:v>
                </c:pt>
                <c:pt idx="19">
                  <c:v>1360.1200000000003</c:v>
                </c:pt>
                <c:pt idx="20">
                  <c:v>1374.0600000000004</c:v>
                </c:pt>
                <c:pt idx="21">
                  <c:v>1379.9399999999998</c:v>
                </c:pt>
                <c:pt idx="22">
                  <c:v>1386.6299999999999</c:v>
                </c:pt>
                <c:pt idx="23">
                  <c:v>1395.8299999999997</c:v>
                </c:pt>
                <c:pt idx="24">
                  <c:v>1402.8499999999997</c:v>
                </c:pt>
                <c:pt idx="25">
                  <c:v>1406.1599999999994</c:v>
                </c:pt>
                <c:pt idx="26">
                  <c:v>1410.4299999999994</c:v>
                </c:pt>
                <c:pt idx="27">
                  <c:v>1411.8699999999997</c:v>
                </c:pt>
                <c:pt idx="28">
                  <c:v>1413.7399999999996</c:v>
                </c:pt>
                <c:pt idx="29">
                  <c:v>1416.9999999999995</c:v>
                </c:pt>
                <c:pt idx="30">
                  <c:v>1423.4999999999995</c:v>
                </c:pt>
                <c:pt idx="31">
                  <c:v>1427.7699999999998</c:v>
                </c:pt>
                <c:pt idx="32">
                  <c:v>1430.0599999999997</c:v>
                </c:pt>
                <c:pt idx="33">
                  <c:v>1431.5699999999997</c:v>
                </c:pt>
                <c:pt idx="34">
                  <c:v>1434.0099999999995</c:v>
                </c:pt>
                <c:pt idx="35">
                  <c:v>1438.9799999999998</c:v>
                </c:pt>
                <c:pt idx="36">
                  <c:v>1443.07</c:v>
                </c:pt>
                <c:pt idx="37">
                  <c:v>1446.01</c:v>
                </c:pt>
                <c:pt idx="38">
                  <c:v>1453.69</c:v>
                </c:pt>
                <c:pt idx="39">
                  <c:v>1460.18</c:v>
                </c:pt>
                <c:pt idx="40">
                  <c:v>1466.4139999999998</c:v>
                </c:pt>
                <c:pt idx="41">
                  <c:v>1474.6839999999997</c:v>
                </c:pt>
                <c:pt idx="42">
                  <c:v>1484.7739999999997</c:v>
                </c:pt>
                <c:pt idx="43">
                  <c:v>1499.7839999999994</c:v>
                </c:pt>
                <c:pt idx="44">
                  <c:v>1515.4239999999993</c:v>
                </c:pt>
                <c:pt idx="45">
                  <c:v>1526.0139999999992</c:v>
                </c:pt>
                <c:pt idx="46">
                  <c:v>1542.303999999999</c:v>
                </c:pt>
                <c:pt idx="47">
                  <c:v>1555.7639999999992</c:v>
                </c:pt>
                <c:pt idx="48">
                  <c:v>1571.4339999999993</c:v>
                </c:pt>
                <c:pt idx="49">
                  <c:v>1590.8939999999996</c:v>
                </c:pt>
                <c:pt idx="50">
                  <c:v>1607.2339999999997</c:v>
                </c:pt>
                <c:pt idx="51">
                  <c:v>1620.5539999999996</c:v>
                </c:pt>
                <c:pt idx="52">
                  <c:v>1635.6639999999995</c:v>
                </c:pt>
                <c:pt idx="53">
                  <c:v>1654.3339999999996</c:v>
                </c:pt>
                <c:pt idx="54">
                  <c:v>1672.2439999999995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53920"/>
        <c:axId val="125952384"/>
      </c:lineChart>
      <c:catAx>
        <c:axId val="12592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926016"/>
        <c:crosses val="autoZero"/>
        <c:auto val="1"/>
        <c:lblAlgn val="ctr"/>
        <c:lblOffset val="100"/>
        <c:noMultiLvlLbl val="0"/>
      </c:catAx>
      <c:valAx>
        <c:axId val="125926016"/>
        <c:scaling>
          <c:orientation val="minMax"/>
          <c:max val="25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b="1">
                <a:solidFill>
                  <a:schemeClr val="accent3"/>
                </a:solidFill>
              </a:defRPr>
            </a:pPr>
            <a:endParaRPr lang="nl-NL"/>
          </a:p>
        </c:txPr>
        <c:crossAx val="125924480"/>
        <c:crosses val="autoZero"/>
        <c:crossBetween val="between"/>
      </c:valAx>
      <c:valAx>
        <c:axId val="125952384"/>
        <c:scaling>
          <c:orientation val="minMax"/>
          <c:max val="5000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b="1">
                <a:solidFill>
                  <a:schemeClr val="accent1"/>
                </a:solidFill>
              </a:defRPr>
            </a:pPr>
            <a:endParaRPr lang="nl-NL"/>
          </a:p>
        </c:txPr>
        <c:crossAx val="125953920"/>
        <c:crosses val="max"/>
        <c:crossBetween val="between"/>
        <c:majorUnit val="1000"/>
      </c:valAx>
      <c:catAx>
        <c:axId val="12595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9523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2147279251326799"/>
          <c:y val="1.39681480492904E-2"/>
          <c:w val="0.11342555957967999"/>
          <c:h val="8.8824532526654496E-2"/>
        </c:manualLayout>
      </c:layout>
      <c:overlay val="0"/>
      <c:spPr>
        <a:ln>
          <a:solidFill>
            <a:schemeClr val="accent3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b="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6" fmlaLink="Calc2!$C$2" horiz="1" max="300" min="1" page="26" val="100"/>
</file>

<file path=xl/ctrlProps/ctrlProp2.xml><?xml version="1.0" encoding="utf-8"?>
<formControlPr xmlns="http://schemas.microsoft.com/office/spreadsheetml/2009/9/main" objectType="Scroll" dx="16" fmlaLink="Calc2!$C$3" horiz="1" max="400" min="25" page="25" val="5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23</xdr:col>
      <xdr:colOff>390526</xdr:colOff>
      <xdr:row>43</xdr:row>
      <xdr:rowOff>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38100</xdr:rowOff>
    </xdr:from>
    <xdr:to>
      <xdr:col>19</xdr:col>
      <xdr:colOff>19050</xdr:colOff>
      <xdr:row>34</xdr:row>
      <xdr:rowOff>38100</xdr:rowOff>
    </xdr:to>
    <xdr:graphicFrame macro="">
      <xdr:nvGraphicFramePr>
        <xdr:cNvPr id="3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15</xdr:col>
      <xdr:colOff>95250</xdr:colOff>
      <xdr:row>31</xdr:row>
      <xdr:rowOff>0</xdr:rowOff>
    </xdr:to>
    <xdr:graphicFrame macro="">
      <xdr:nvGraphicFramePr>
        <xdr:cNvPr id="3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28575</xdr:rowOff>
        </xdr:from>
        <xdr:to>
          <xdr:col>14</xdr:col>
          <xdr:colOff>638175</xdr:colOff>
          <xdr:row>32</xdr:row>
          <xdr:rowOff>200025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47625</xdr:rowOff>
        </xdr:from>
        <xdr:to>
          <xdr:col>14</xdr:col>
          <xdr:colOff>647700</xdr:colOff>
          <xdr:row>35</xdr:row>
          <xdr:rowOff>200025</xdr:rowOff>
        </xdr:to>
        <xdr:sp macro="" textlink="">
          <xdr:nvSpPr>
            <xdr:cNvPr id="3074" name="Scroll Bar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blZon" displayName="tblZon" ref="B2:F343" totalsRowShown="0">
  <autoFilter ref="B2:F343"/>
  <sortState ref="B3:E344">
    <sortCondition ref="B3:B344"/>
    <sortCondition ref="C3:C344"/>
  </sortState>
  <tableColumns count="5">
    <tableColumn id="1" name="Jaar"/>
    <tableColumn id="2" name="Week"/>
    <tableColumn id="5" name="JrWeek" dataDxfId="3">
      <calculatedColumnFormula>tblZon[[#This Row],[Jaar]]*100+tblZon[[#This Row],[Week]]</calculatedColumnFormula>
    </tableColumn>
    <tableColumn id="3" name=" kWh"/>
    <tableColumn id="4" name=" C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ZonGed" displayName="tblZonGed" ref="B2:E57" totalsRowShown="0">
  <autoFilter ref="B2:E57"/>
  <tableColumns count="4">
    <tableColumn id="2" name="Nr"/>
    <tableColumn id="5" name="JrWeek" dataDxfId="2">
      <calculatedColumnFormula>IF(Start+tblZonGed[[#This Row],[Nr]]-1&gt;MaxAant,"",OFFSET(tblZon[[#Headers],[JrWeek]],Start+tblZonGed[[#This Row],[Nr]]-1,0))</calculatedColumnFormula>
    </tableColumn>
    <tableColumn id="3" name=" kWh" dataDxfId="1">
      <calculatedColumnFormula>IF(Start+tblZonGed[[#This Row],[Nr]]-1&gt;MaxAant,NA(),OFFSET(tblZon[[#Headers],[ kWh]],Start+tblZonGed[[#This Row],[Nr]]-1,0))</calculatedColumnFormula>
    </tableColumn>
    <tableColumn id="4" name=" Cum" dataDxfId="0">
      <calculatedColumnFormula>IF(Start+tblZonGed[[#This Row],[Nr]]-1&gt;MaxAant,NA(),OFFSET(tblZon[[#Headers],[ Cum]],Start+tblZonGed[[#This Row],[Nr]]-1,0))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22" customWidth="1"/>
    <col min="2" max="3" width="8.85546875" style="22" customWidth="1"/>
    <col min="4" max="4" width="2.7109375" style="22" customWidth="1"/>
    <col min="5" max="13" width="8.85546875" style="22" customWidth="1"/>
    <col min="14" max="14" width="5.85546875" style="39" customWidth="1"/>
    <col min="15" max="15" width="10.28515625" style="22" customWidth="1"/>
    <col min="16" max="16" width="2.85546875" style="22" customWidth="1"/>
    <col min="17" max="26" width="9.140625" style="22" customWidth="1"/>
    <col min="27" max="16384" width="9.140625" style="22" hidden="1"/>
  </cols>
  <sheetData>
    <row r="1" spans="1:44" ht="6.9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</row>
    <row r="2" spans="1:44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</row>
    <row r="3" spans="1:44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</row>
    <row r="4" spans="1:44" ht="13.5" thickBot="1" x14ac:dyDescent="0.25">
      <c r="A4" s="20"/>
      <c r="B4" s="20"/>
      <c r="C4" s="20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  <c r="O4" s="23"/>
      <c r="P4" s="23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ht="13.5" thickTop="1" x14ac:dyDescent="0.2">
      <c r="A5" s="20"/>
      <c r="B5" s="20"/>
      <c r="C5" s="20"/>
      <c r="D5" s="23"/>
      <c r="E5" s="25"/>
      <c r="F5" s="26"/>
      <c r="G5" s="26"/>
      <c r="H5" s="26"/>
      <c r="I5" s="26"/>
      <c r="J5" s="26"/>
      <c r="K5" s="26"/>
      <c r="L5" s="26"/>
      <c r="M5" s="26"/>
      <c r="N5" s="26"/>
      <c r="O5" s="27"/>
      <c r="P5" s="23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ht="20.25" x14ac:dyDescent="0.3">
      <c r="A6" s="20"/>
      <c r="B6" s="20"/>
      <c r="C6" s="20"/>
      <c r="D6" s="23"/>
      <c r="E6" s="28"/>
      <c r="F6" s="29"/>
      <c r="G6" s="24"/>
      <c r="H6" s="24"/>
      <c r="I6" s="24"/>
      <c r="J6" s="24"/>
      <c r="K6" s="24"/>
      <c r="L6" s="24"/>
      <c r="M6" s="24"/>
      <c r="N6" s="24"/>
      <c r="O6" s="30"/>
      <c r="P6" s="23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x14ac:dyDescent="0.2">
      <c r="A7" s="20"/>
      <c r="B7" s="20"/>
      <c r="C7" s="20"/>
      <c r="D7" s="23"/>
      <c r="E7" s="28"/>
      <c r="F7" s="24"/>
      <c r="G7" s="24"/>
      <c r="H7" s="24"/>
      <c r="I7" s="24"/>
      <c r="J7" s="24"/>
      <c r="K7" s="24"/>
      <c r="L7" s="24"/>
      <c r="M7" s="24"/>
      <c r="N7" s="24"/>
      <c r="O7" s="30"/>
      <c r="P7" s="23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4" x14ac:dyDescent="0.2">
      <c r="A8" s="20"/>
      <c r="B8" s="20"/>
      <c r="C8" s="20"/>
      <c r="D8" s="23"/>
      <c r="E8" s="28"/>
      <c r="F8" s="24"/>
      <c r="G8" s="24"/>
      <c r="H8" s="24"/>
      <c r="I8" s="24"/>
      <c r="J8" s="24"/>
      <c r="K8" s="24"/>
      <c r="L8" s="24"/>
      <c r="M8" s="24"/>
      <c r="N8" s="24"/>
      <c r="O8" s="30"/>
      <c r="P8" s="23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4" x14ac:dyDescent="0.2">
      <c r="A9" s="20"/>
      <c r="B9" s="20"/>
      <c r="C9" s="20"/>
      <c r="D9" s="23"/>
      <c r="E9" s="28"/>
      <c r="F9" s="24"/>
      <c r="G9" s="24"/>
      <c r="H9" s="24"/>
      <c r="I9" s="24"/>
      <c r="J9" s="24"/>
      <c r="K9" s="24"/>
      <c r="L9" s="24"/>
      <c r="M9" s="24"/>
      <c r="N9" s="24"/>
      <c r="O9" s="30"/>
      <c r="P9" s="23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  <row r="10" spans="1:44" x14ac:dyDescent="0.2">
      <c r="A10" s="20"/>
      <c r="B10" s="20"/>
      <c r="C10" s="20"/>
      <c r="D10" s="23"/>
      <c r="E10" s="28"/>
      <c r="F10" s="24"/>
      <c r="G10" s="24"/>
      <c r="H10" s="24"/>
      <c r="I10" s="24"/>
      <c r="J10" s="24"/>
      <c r="K10" s="24"/>
      <c r="L10" s="24"/>
      <c r="M10" s="24"/>
      <c r="N10" s="24"/>
      <c r="O10" s="30"/>
      <c r="P10" s="23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44" x14ac:dyDescent="0.2">
      <c r="A11" s="20"/>
      <c r="B11" s="20"/>
      <c r="C11" s="20"/>
      <c r="D11" s="23"/>
      <c r="E11" s="28"/>
      <c r="F11" s="24"/>
      <c r="G11" s="24"/>
      <c r="H11" s="24"/>
      <c r="I11" s="24"/>
      <c r="J11" s="24"/>
      <c r="K11" s="24"/>
      <c r="L11" s="24"/>
      <c r="M11" s="24"/>
      <c r="N11" s="24"/>
      <c r="O11" s="30"/>
      <c r="P11" s="23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1:44" x14ac:dyDescent="0.2">
      <c r="A12" s="20"/>
      <c r="B12" s="20"/>
      <c r="C12" s="20"/>
      <c r="D12" s="23"/>
      <c r="E12" s="28"/>
      <c r="F12" s="24"/>
      <c r="G12" s="24"/>
      <c r="H12" s="24"/>
      <c r="I12" s="24"/>
      <c r="J12" s="24"/>
      <c r="K12" s="24"/>
      <c r="L12" s="24"/>
      <c r="M12" s="24"/>
      <c r="N12" s="24"/>
      <c r="O12" s="30"/>
      <c r="P12" s="23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x14ac:dyDescent="0.2">
      <c r="A13" s="20"/>
      <c r="B13" s="20"/>
      <c r="C13" s="20"/>
      <c r="D13" s="23"/>
      <c r="E13" s="28"/>
      <c r="F13" s="24"/>
      <c r="G13" s="24"/>
      <c r="H13" s="24"/>
      <c r="I13" s="24"/>
      <c r="J13" s="24"/>
      <c r="K13" s="24"/>
      <c r="L13" s="24"/>
      <c r="M13" s="24"/>
      <c r="N13" s="24"/>
      <c r="O13" s="30"/>
      <c r="P13" s="23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x14ac:dyDescent="0.2">
      <c r="A14" s="20"/>
      <c r="B14" s="20"/>
      <c r="C14" s="20"/>
      <c r="D14" s="23"/>
      <c r="E14" s="28"/>
      <c r="F14" s="24"/>
      <c r="G14" s="24"/>
      <c r="H14" s="24"/>
      <c r="I14" s="24"/>
      <c r="J14" s="24"/>
      <c r="K14" s="24"/>
      <c r="L14" s="24"/>
      <c r="M14" s="24"/>
      <c r="N14" s="24"/>
      <c r="O14" s="30"/>
      <c r="P14" s="23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x14ac:dyDescent="0.2">
      <c r="A15" s="20"/>
      <c r="B15" s="20"/>
      <c r="C15" s="20"/>
      <c r="D15" s="23"/>
      <c r="E15" s="28"/>
      <c r="F15" s="24"/>
      <c r="G15" s="24"/>
      <c r="H15" s="24"/>
      <c r="I15" s="24"/>
      <c r="J15" s="24"/>
      <c r="K15" s="24"/>
      <c r="L15" s="24"/>
      <c r="M15" s="24"/>
      <c r="N15" s="24"/>
      <c r="O15" s="30"/>
      <c r="P15" s="23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x14ac:dyDescent="0.2">
      <c r="A16" s="20"/>
      <c r="B16" s="20"/>
      <c r="C16" s="20"/>
      <c r="D16" s="23"/>
      <c r="E16" s="28"/>
      <c r="F16" s="24"/>
      <c r="G16" s="24"/>
      <c r="H16" s="24"/>
      <c r="I16" s="24"/>
      <c r="J16" s="24"/>
      <c r="K16" s="24"/>
      <c r="L16" s="24"/>
      <c r="M16" s="24"/>
      <c r="N16" s="24"/>
      <c r="O16" s="30"/>
      <c r="P16" s="23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4" x14ac:dyDescent="0.2">
      <c r="A17" s="20"/>
      <c r="B17" s="20"/>
      <c r="C17" s="20"/>
      <c r="D17" s="23"/>
      <c r="E17" s="28"/>
      <c r="F17" s="24"/>
      <c r="G17" s="24"/>
      <c r="H17" s="24"/>
      <c r="I17" s="24"/>
      <c r="J17" s="24"/>
      <c r="K17" s="24"/>
      <c r="L17" s="24"/>
      <c r="M17" s="24"/>
      <c r="N17" s="24"/>
      <c r="O17" s="30"/>
      <c r="P17" s="23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4" ht="37.5" x14ac:dyDescent="0.5">
      <c r="A18" s="20"/>
      <c r="B18" s="20"/>
      <c r="C18" s="20"/>
      <c r="D18" s="23"/>
      <c r="E18" s="28"/>
      <c r="F18" s="24"/>
      <c r="G18" s="24"/>
      <c r="H18" s="24"/>
      <c r="I18" s="24"/>
      <c r="J18" s="24"/>
      <c r="K18" s="24"/>
      <c r="L18" s="24"/>
      <c r="M18" s="24"/>
      <c r="N18" s="31"/>
      <c r="O18" s="30"/>
      <c r="P18" s="23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</row>
    <row r="19" spans="1:44" x14ac:dyDescent="0.2">
      <c r="A19" s="20"/>
      <c r="B19" s="20"/>
      <c r="C19" s="20"/>
      <c r="D19" s="23"/>
      <c r="E19" s="28"/>
      <c r="F19" s="24"/>
      <c r="G19" s="24"/>
      <c r="H19" s="24"/>
      <c r="I19" s="24"/>
      <c r="J19" s="24"/>
      <c r="K19" s="24"/>
      <c r="L19" s="24"/>
      <c r="M19" s="24"/>
      <c r="N19" s="24"/>
      <c r="O19" s="30"/>
      <c r="P19" s="23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44" x14ac:dyDescent="0.2">
      <c r="A20" s="20"/>
      <c r="B20" s="20"/>
      <c r="C20" s="20"/>
      <c r="D20" s="23"/>
      <c r="E20" s="28"/>
      <c r="F20" s="24"/>
      <c r="G20" s="24"/>
      <c r="H20" s="24"/>
      <c r="I20" s="24"/>
      <c r="J20" s="24"/>
      <c r="K20" s="24"/>
      <c r="L20" s="24"/>
      <c r="M20" s="24"/>
      <c r="N20" s="24"/>
      <c r="O20" s="30"/>
      <c r="P20" s="23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 x14ac:dyDescent="0.2">
      <c r="A21" s="20"/>
      <c r="B21" s="20"/>
      <c r="C21" s="20"/>
      <c r="D21" s="23"/>
      <c r="E21" s="28"/>
      <c r="F21" s="24"/>
      <c r="G21" s="24"/>
      <c r="H21" s="24"/>
      <c r="I21" s="24"/>
      <c r="J21" s="24"/>
      <c r="K21" s="24"/>
      <c r="L21" s="24"/>
      <c r="M21" s="24"/>
      <c r="N21" s="24"/>
      <c r="O21" s="30"/>
      <c r="P21" s="23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</row>
    <row r="22" spans="1:44" x14ac:dyDescent="0.2">
      <c r="A22" s="20"/>
      <c r="B22" s="20"/>
      <c r="C22" s="20"/>
      <c r="D22" s="23"/>
      <c r="E22" s="28"/>
      <c r="F22" s="24"/>
      <c r="G22" s="24"/>
      <c r="H22" s="24"/>
      <c r="I22" s="24"/>
      <c r="J22" s="24"/>
      <c r="K22" s="24"/>
      <c r="L22" s="24"/>
      <c r="M22" s="24"/>
      <c r="N22" s="24"/>
      <c r="O22" s="30"/>
      <c r="P22" s="23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spans="1:44" x14ac:dyDescent="0.2">
      <c r="A23" s="20"/>
      <c r="B23" s="20"/>
      <c r="C23" s="20"/>
      <c r="D23" s="23"/>
      <c r="E23" s="28"/>
      <c r="F23" s="24"/>
      <c r="G23" s="24"/>
      <c r="H23" s="24"/>
      <c r="I23" s="24"/>
      <c r="J23" s="24"/>
      <c r="K23" s="24"/>
      <c r="L23" s="24"/>
      <c r="M23" s="24"/>
      <c r="N23" s="24"/>
      <c r="O23" s="30"/>
      <c r="P23" s="23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4" ht="23.25" x14ac:dyDescent="0.35">
      <c r="A24" s="20"/>
      <c r="B24" s="20"/>
      <c r="C24" s="20"/>
      <c r="D24" s="23"/>
      <c r="E24" s="28"/>
      <c r="F24" s="24"/>
      <c r="G24" s="24"/>
      <c r="H24" s="24"/>
      <c r="I24" s="24"/>
      <c r="J24" s="24"/>
      <c r="K24" s="24"/>
      <c r="L24" s="24"/>
      <c r="M24" s="24"/>
      <c r="N24" s="32" t="s">
        <v>15</v>
      </c>
      <c r="O24" s="30"/>
      <c r="P24" s="23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</row>
    <row r="25" spans="1:44" x14ac:dyDescent="0.2">
      <c r="A25" s="20"/>
      <c r="B25" s="20"/>
      <c r="C25" s="20"/>
      <c r="D25" s="23"/>
      <c r="E25" s="28"/>
      <c r="F25" s="24"/>
      <c r="G25" s="24"/>
      <c r="H25" s="24"/>
      <c r="I25" s="24"/>
      <c r="J25" s="24"/>
      <c r="K25" s="24"/>
      <c r="L25" s="24"/>
      <c r="M25" s="24"/>
      <c r="N25" s="24"/>
      <c r="O25" s="30"/>
      <c r="P25" s="23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</row>
    <row r="26" spans="1:44" x14ac:dyDescent="0.2">
      <c r="A26" s="20"/>
      <c r="B26" s="20"/>
      <c r="C26" s="20"/>
      <c r="D26" s="23"/>
      <c r="E26" s="28"/>
      <c r="F26" s="24"/>
      <c r="G26" s="24"/>
      <c r="H26" s="24"/>
      <c r="I26" s="24"/>
      <c r="J26" s="24"/>
      <c r="K26" s="24"/>
      <c r="L26" s="24"/>
      <c r="M26" s="24"/>
      <c r="N26" s="24"/>
      <c r="O26" s="30"/>
      <c r="P26" s="23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</row>
    <row r="27" spans="1:44" x14ac:dyDescent="0.2">
      <c r="A27" s="20"/>
      <c r="B27" s="20"/>
      <c r="C27" s="20"/>
      <c r="D27" s="23"/>
      <c r="E27" s="28"/>
      <c r="F27" s="24"/>
      <c r="G27" s="24"/>
      <c r="H27" s="24"/>
      <c r="I27" s="24"/>
      <c r="J27" s="24"/>
      <c r="K27" s="24"/>
      <c r="L27" s="24"/>
      <c r="M27" s="24"/>
      <c r="N27" s="24"/>
      <c r="O27" s="30"/>
      <c r="P27" s="23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</row>
    <row r="28" spans="1:44" x14ac:dyDescent="0.2">
      <c r="A28" s="20"/>
      <c r="B28" s="20"/>
      <c r="C28" s="20"/>
      <c r="D28" s="23"/>
      <c r="E28" s="28"/>
      <c r="F28" s="24"/>
      <c r="G28" s="24"/>
      <c r="H28" s="24"/>
      <c r="I28" s="24"/>
      <c r="J28" s="24"/>
      <c r="K28" s="24"/>
      <c r="L28" s="24"/>
      <c r="M28" s="24"/>
      <c r="N28" s="24"/>
      <c r="O28" s="30"/>
      <c r="P28" s="23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44" x14ac:dyDescent="0.2">
      <c r="A29" s="20"/>
      <c r="B29" s="20"/>
      <c r="C29" s="20"/>
      <c r="D29" s="23"/>
      <c r="E29" s="28"/>
      <c r="F29" s="24"/>
      <c r="G29" s="24"/>
      <c r="H29" s="24"/>
      <c r="I29" s="24"/>
      <c r="J29" s="24"/>
      <c r="K29" s="24"/>
      <c r="L29" s="24"/>
      <c r="M29" s="24"/>
      <c r="N29" s="24"/>
      <c r="O29" s="30"/>
      <c r="P29" s="23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</row>
    <row r="30" spans="1:44" x14ac:dyDescent="0.2">
      <c r="A30" s="20"/>
      <c r="B30" s="20"/>
      <c r="C30" s="20"/>
      <c r="D30" s="23"/>
      <c r="E30" s="28"/>
      <c r="F30" s="24"/>
      <c r="G30" s="24"/>
      <c r="H30" s="24"/>
      <c r="I30" s="24"/>
      <c r="J30" s="24"/>
      <c r="K30" s="24"/>
      <c r="L30" s="24"/>
      <c r="M30" s="24"/>
      <c r="N30" s="24"/>
      <c r="O30" s="30"/>
      <c r="P30" s="23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</row>
    <row r="31" spans="1:44" x14ac:dyDescent="0.2">
      <c r="A31" s="20"/>
      <c r="B31" s="20"/>
      <c r="C31" s="20"/>
      <c r="D31" s="23"/>
      <c r="E31" s="28"/>
      <c r="F31" s="24"/>
      <c r="G31" s="24"/>
      <c r="H31" s="24"/>
      <c r="I31" s="24"/>
      <c r="J31" s="24"/>
      <c r="K31" s="24"/>
      <c r="L31" s="24"/>
      <c r="M31" s="24"/>
      <c r="N31" s="24"/>
      <c r="O31" s="30"/>
      <c r="P31" s="23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</row>
    <row r="32" spans="1:44" x14ac:dyDescent="0.2">
      <c r="A32" s="20"/>
      <c r="B32" s="20"/>
      <c r="C32" s="20"/>
      <c r="D32" s="23"/>
      <c r="E32" s="28"/>
      <c r="F32" s="24"/>
      <c r="G32" s="24"/>
      <c r="H32" s="24"/>
      <c r="I32" s="24"/>
      <c r="J32" s="24"/>
      <c r="K32" s="24"/>
      <c r="L32" s="24"/>
      <c r="M32" s="24"/>
      <c r="N32" s="24"/>
      <c r="O32" s="30"/>
      <c r="P32" s="23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4" x14ac:dyDescent="0.2">
      <c r="A33" s="20"/>
      <c r="B33" s="20"/>
      <c r="C33" s="20"/>
      <c r="D33" s="23"/>
      <c r="E33" s="28"/>
      <c r="F33" s="24"/>
      <c r="G33" s="24"/>
      <c r="H33" s="24"/>
      <c r="I33" s="24"/>
      <c r="J33" s="24"/>
      <c r="K33" s="24"/>
      <c r="L33" s="24"/>
      <c r="M33" s="24"/>
      <c r="N33" s="33" t="s">
        <v>13</v>
      </c>
      <c r="O33" s="30"/>
      <c r="P33" s="23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</row>
    <row r="34" spans="1:44" x14ac:dyDescent="0.2">
      <c r="A34" s="20"/>
      <c r="B34" s="20"/>
      <c r="C34" s="20"/>
      <c r="D34" s="23"/>
      <c r="E34" s="28"/>
      <c r="F34" s="24"/>
      <c r="G34" s="24"/>
      <c r="H34" s="24"/>
      <c r="I34" s="24"/>
      <c r="J34" s="24"/>
      <c r="K34" s="24"/>
      <c r="L34" s="24"/>
      <c r="M34" s="24"/>
      <c r="N34" s="34" t="s">
        <v>14</v>
      </c>
      <c r="O34" s="30"/>
      <c r="P34" s="23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</row>
    <row r="35" spans="1:44" x14ac:dyDescent="0.2">
      <c r="A35" s="20"/>
      <c r="B35" s="20"/>
      <c r="C35" s="20"/>
      <c r="D35" s="23"/>
      <c r="E35" s="28"/>
      <c r="F35" s="24"/>
      <c r="G35" s="24"/>
      <c r="H35" s="24"/>
      <c r="I35" s="24"/>
      <c r="J35" s="24"/>
      <c r="K35" s="24"/>
      <c r="L35" s="24"/>
      <c r="M35" s="24"/>
      <c r="N35" s="35"/>
      <c r="O35" s="30"/>
      <c r="P35" s="23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36" spans="1:44" x14ac:dyDescent="0.2">
      <c r="A36" s="20"/>
      <c r="B36" s="20"/>
      <c r="C36" s="20"/>
      <c r="D36" s="23"/>
      <c r="E36" s="28"/>
      <c r="F36" s="24"/>
      <c r="G36" s="24"/>
      <c r="H36" s="24"/>
      <c r="I36" s="24"/>
      <c r="J36" s="24"/>
      <c r="K36" s="24"/>
      <c r="L36" s="24"/>
      <c r="M36" s="24"/>
      <c r="N36" s="24"/>
      <c r="O36" s="30"/>
      <c r="P36" s="23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</row>
    <row r="37" spans="1:44" ht="13.5" thickBot="1" x14ac:dyDescent="0.25">
      <c r="A37" s="20"/>
      <c r="B37" s="20"/>
      <c r="C37" s="20"/>
      <c r="D37" s="23"/>
      <c r="E37" s="36"/>
      <c r="F37" s="37"/>
      <c r="G37" s="37"/>
      <c r="H37" s="37"/>
      <c r="I37" s="37"/>
      <c r="J37" s="37"/>
      <c r="K37" s="37"/>
      <c r="L37" s="37"/>
      <c r="M37" s="37"/>
      <c r="N37" s="37"/>
      <c r="O37" s="38"/>
      <c r="P37" s="23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</row>
    <row r="38" spans="1:44" ht="13.5" thickTop="1" x14ac:dyDescent="0.2">
      <c r="A38" s="20"/>
      <c r="B38" s="20"/>
      <c r="C38" s="20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3"/>
      <c r="P38" s="23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1:44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</row>
    <row r="40" spans="1:44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</row>
    <row r="41" spans="1:44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</row>
    <row r="42" spans="1:44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</row>
    <row r="43" spans="1:44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</row>
    <row r="44" spans="1:44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</row>
    <row r="45" spans="1:44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1:44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</row>
    <row r="47" spans="1:44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</row>
    <row r="48" spans="1:44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</row>
    <row r="49" spans="1:4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</row>
    <row r="50" spans="1:4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</row>
    <row r="51" spans="1:44" hidden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idden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idden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1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idden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idden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1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</row>
    <row r="56" spans="1:44" hidden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1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</row>
    <row r="57" spans="1:44" hidden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1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</row>
    <row r="58" spans="1:44" hidden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1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</row>
    <row r="59" spans="1:44" hidden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1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</row>
    <row r="60" spans="1:44" hidden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1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</row>
    <row r="61" spans="1:44" hidden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1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</row>
    <row r="62" spans="1:44" hidden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1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</row>
    <row r="63" spans="1:44" hidden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</row>
    <row r="64" spans="1:44" hidden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1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</row>
    <row r="65" spans="1:44" hidden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1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</row>
    <row r="66" spans="1:44" hidden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1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</row>
    <row r="67" spans="1:44" hidden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1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</row>
    <row r="68" spans="1:44" hidden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1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</row>
    <row r="69" spans="1:44" hidden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1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</row>
    <row r="70" spans="1:44" hidden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1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</row>
    <row r="71" spans="1:44" hidden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1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</row>
    <row r="72" spans="1:44" hidden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1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</row>
    <row r="73" spans="1:44" hidden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1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</row>
    <row r="74" spans="1:44" hidden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1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</row>
    <row r="75" spans="1:44" hidden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1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</row>
    <row r="76" spans="1:44" hidden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1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</row>
    <row r="77" spans="1:44" hidden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</row>
    <row r="78" spans="1:44" hidden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1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</row>
    <row r="79" spans="1:44" hidden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1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</row>
    <row r="80" spans="1:44" hidden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1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</row>
    <row r="81" spans="1:44" hidden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1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</row>
    <row r="82" spans="1:44" hidden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1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3"/>
  <sheetViews>
    <sheetView workbookViewId="0"/>
  </sheetViews>
  <sheetFormatPr defaultColWidth="8.85546875" defaultRowHeight="15" x14ac:dyDescent="0.25"/>
  <cols>
    <col min="1" max="1" width="3.28515625" customWidth="1"/>
    <col min="8" max="8" width="11" bestFit="1" customWidth="1"/>
  </cols>
  <sheetData>
    <row r="2" spans="2:9" x14ac:dyDescent="0.25">
      <c r="B2" t="s">
        <v>0</v>
      </c>
      <c r="C2" t="s">
        <v>1</v>
      </c>
      <c r="D2" t="s">
        <v>3</v>
      </c>
      <c r="E2" t="s">
        <v>2</v>
      </c>
      <c r="F2" t="s">
        <v>4</v>
      </c>
      <c r="H2" t="s">
        <v>10</v>
      </c>
      <c r="I2">
        <f>COUNT(tblZon[JrWeek])</f>
        <v>341</v>
      </c>
    </row>
    <row r="3" spans="2:9" x14ac:dyDescent="0.25">
      <c r="B3">
        <v>2011</v>
      </c>
      <c r="C3">
        <v>27</v>
      </c>
      <c r="D3">
        <f>tblZon[[#This Row],[Jaar]]*100+tblZon[[#This Row],[Week]]</f>
        <v>201127</v>
      </c>
      <c r="E3" s="1">
        <v>10.87</v>
      </c>
      <c r="F3" s="1">
        <v>10.87</v>
      </c>
    </row>
    <row r="4" spans="2:9" x14ac:dyDescent="0.25">
      <c r="B4">
        <v>2011</v>
      </c>
      <c r="C4">
        <v>28</v>
      </c>
      <c r="D4">
        <f>tblZon[[#This Row],[Jaar]]*100+tblZon[[#This Row],[Week]]</f>
        <v>201128</v>
      </c>
      <c r="E4" s="1">
        <v>19.410000000000004</v>
      </c>
      <c r="F4" s="1">
        <v>30.279999999999994</v>
      </c>
    </row>
    <row r="5" spans="2:9" x14ac:dyDescent="0.25">
      <c r="B5">
        <v>2011</v>
      </c>
      <c r="C5">
        <v>29</v>
      </c>
      <c r="D5">
        <f>tblZon[[#This Row],[Jaar]]*100+tblZon[[#This Row],[Week]]</f>
        <v>201129</v>
      </c>
      <c r="E5" s="1">
        <v>14.700000000000001</v>
      </c>
      <c r="F5" s="1">
        <v>44.97999999999999</v>
      </c>
    </row>
    <row r="6" spans="2:9" x14ac:dyDescent="0.25">
      <c r="B6">
        <v>2011</v>
      </c>
      <c r="C6">
        <v>30</v>
      </c>
      <c r="D6">
        <f>tblZon[[#This Row],[Jaar]]*100+tblZon[[#This Row],[Week]]</f>
        <v>201130</v>
      </c>
      <c r="E6" s="1">
        <v>13.502222222222223</v>
      </c>
      <c r="F6" s="1">
        <v>58.482222222222212</v>
      </c>
    </row>
    <row r="7" spans="2:9" x14ac:dyDescent="0.25">
      <c r="B7">
        <v>2011</v>
      </c>
      <c r="C7">
        <v>31</v>
      </c>
      <c r="D7">
        <f>tblZon[[#This Row],[Jaar]]*100+tblZon[[#This Row],[Week]]</f>
        <v>201131</v>
      </c>
      <c r="E7" s="1">
        <v>14.353888888888886</v>
      </c>
      <c r="F7" s="1">
        <v>72.836111111111123</v>
      </c>
    </row>
    <row r="8" spans="2:9" x14ac:dyDescent="0.25">
      <c r="B8">
        <v>2011</v>
      </c>
      <c r="C8">
        <v>32</v>
      </c>
      <c r="D8">
        <f>tblZon[[#This Row],[Jaar]]*100+tblZon[[#This Row],[Week]]</f>
        <v>201132</v>
      </c>
      <c r="E8" s="1">
        <v>14.353888888888886</v>
      </c>
      <c r="F8" s="1">
        <v>87.190000000000055</v>
      </c>
    </row>
    <row r="9" spans="2:9" x14ac:dyDescent="0.25">
      <c r="B9">
        <v>2011</v>
      </c>
      <c r="C9">
        <v>33</v>
      </c>
      <c r="D9">
        <f>tblZon[[#This Row],[Jaar]]*100+tblZon[[#This Row],[Week]]</f>
        <v>201133</v>
      </c>
      <c r="E9" s="1">
        <v>14.353888888888886</v>
      </c>
      <c r="F9" s="1">
        <v>101.54388888888899</v>
      </c>
    </row>
    <row r="10" spans="2:9" x14ac:dyDescent="0.25">
      <c r="B10">
        <v>2011</v>
      </c>
      <c r="C10">
        <v>34</v>
      </c>
      <c r="D10">
        <f>tblZon[[#This Row],[Jaar]]*100+tblZon[[#This Row],[Week]]</f>
        <v>201134</v>
      </c>
      <c r="E10" s="1">
        <v>14.353888888888886</v>
      </c>
      <c r="F10" s="1">
        <v>115.89777777777792</v>
      </c>
    </row>
    <row r="11" spans="2:9" x14ac:dyDescent="0.25">
      <c r="B11">
        <v>2011</v>
      </c>
      <c r="C11">
        <v>35</v>
      </c>
      <c r="D11">
        <f>tblZon[[#This Row],[Jaar]]*100+tblZon[[#This Row],[Week]]</f>
        <v>201135</v>
      </c>
      <c r="E11" s="1">
        <v>13.402222222222221</v>
      </c>
      <c r="F11" s="1">
        <v>129.30000000000015</v>
      </c>
    </row>
    <row r="12" spans="2:9" x14ac:dyDescent="0.25">
      <c r="B12">
        <v>2011</v>
      </c>
      <c r="C12">
        <v>36</v>
      </c>
      <c r="D12">
        <f>tblZon[[#This Row],[Jaar]]*100+tblZon[[#This Row],[Week]]</f>
        <v>201136</v>
      </c>
      <c r="E12" s="1">
        <v>17.600000000000001</v>
      </c>
      <c r="F12" s="1">
        <v>146.90000000000018</v>
      </c>
    </row>
    <row r="13" spans="2:9" x14ac:dyDescent="0.25">
      <c r="B13">
        <v>2011</v>
      </c>
      <c r="C13">
        <v>37</v>
      </c>
      <c r="D13">
        <f>tblZon[[#This Row],[Jaar]]*100+tblZon[[#This Row],[Week]]</f>
        <v>201137</v>
      </c>
      <c r="E13" s="1">
        <v>9.3000000000000007</v>
      </c>
      <c r="F13" s="1">
        <v>156.20000000000022</v>
      </c>
    </row>
    <row r="14" spans="2:9" x14ac:dyDescent="0.25">
      <c r="B14">
        <v>2011</v>
      </c>
      <c r="C14">
        <v>38</v>
      </c>
      <c r="D14">
        <f>tblZon[[#This Row],[Jaar]]*100+tblZon[[#This Row],[Week]]</f>
        <v>201138</v>
      </c>
      <c r="E14" s="1">
        <v>12.8</v>
      </c>
      <c r="F14" s="1">
        <v>169.0000000000002</v>
      </c>
    </row>
    <row r="15" spans="2:9" x14ac:dyDescent="0.25">
      <c r="B15">
        <v>2011</v>
      </c>
      <c r="C15">
        <v>39</v>
      </c>
      <c r="D15">
        <f>tblZon[[#This Row],[Jaar]]*100+tblZon[[#This Row],[Week]]</f>
        <v>201139</v>
      </c>
      <c r="E15" s="1">
        <v>13</v>
      </c>
      <c r="F15" s="1">
        <v>182.00000000000017</v>
      </c>
    </row>
    <row r="16" spans="2:9" x14ac:dyDescent="0.25">
      <c r="B16">
        <v>2011</v>
      </c>
      <c r="C16">
        <v>40</v>
      </c>
      <c r="D16">
        <f>tblZon[[#This Row],[Jaar]]*100+tblZon[[#This Row],[Week]]</f>
        <v>201140</v>
      </c>
      <c r="E16" s="1">
        <v>17.5</v>
      </c>
      <c r="F16" s="1">
        <v>199.50000000000011</v>
      </c>
    </row>
    <row r="17" spans="2:6" x14ac:dyDescent="0.25">
      <c r="B17">
        <v>2011</v>
      </c>
      <c r="C17">
        <v>41</v>
      </c>
      <c r="D17">
        <f>tblZon[[#This Row],[Jaar]]*100+tblZon[[#This Row],[Week]]</f>
        <v>201141</v>
      </c>
      <c r="E17" s="1">
        <v>6.8000000000000007</v>
      </c>
      <c r="F17" s="1">
        <v>206.3000000000001</v>
      </c>
    </row>
    <row r="18" spans="2:6" x14ac:dyDescent="0.25">
      <c r="B18">
        <v>2011</v>
      </c>
      <c r="C18">
        <v>42</v>
      </c>
      <c r="D18">
        <f>tblZon[[#This Row],[Jaar]]*100+tblZon[[#This Row],[Week]]</f>
        <v>201142</v>
      </c>
      <c r="E18" s="1">
        <v>10.799999999999999</v>
      </c>
      <c r="F18" s="1">
        <v>217.10000000000008</v>
      </c>
    </row>
    <row r="19" spans="2:6" x14ac:dyDescent="0.25">
      <c r="B19">
        <v>2011</v>
      </c>
      <c r="C19">
        <v>43</v>
      </c>
      <c r="D19">
        <f>tblZon[[#This Row],[Jaar]]*100+tblZon[[#This Row],[Week]]</f>
        <v>201143</v>
      </c>
      <c r="E19" s="1">
        <v>11.4</v>
      </c>
      <c r="F19" s="1">
        <v>228.50000000000009</v>
      </c>
    </row>
    <row r="20" spans="2:6" x14ac:dyDescent="0.25">
      <c r="B20">
        <v>2011</v>
      </c>
      <c r="C20">
        <v>44</v>
      </c>
      <c r="D20">
        <f>tblZon[[#This Row],[Jaar]]*100+tblZon[[#This Row],[Week]]</f>
        <v>201144</v>
      </c>
      <c r="E20" s="1">
        <v>9.5</v>
      </c>
      <c r="F20" s="1">
        <v>238.00000000000009</v>
      </c>
    </row>
    <row r="21" spans="2:6" x14ac:dyDescent="0.25">
      <c r="B21">
        <v>2011</v>
      </c>
      <c r="C21">
        <v>45</v>
      </c>
      <c r="D21">
        <f>tblZon[[#This Row],[Jaar]]*100+tblZon[[#This Row],[Week]]</f>
        <v>201145</v>
      </c>
      <c r="E21" s="1">
        <v>7.3</v>
      </c>
      <c r="F21" s="1">
        <v>245.30000000000013</v>
      </c>
    </row>
    <row r="22" spans="2:6" x14ac:dyDescent="0.25">
      <c r="B22">
        <v>2011</v>
      </c>
      <c r="C22">
        <v>46</v>
      </c>
      <c r="D22">
        <f>tblZon[[#This Row],[Jaar]]*100+tblZon[[#This Row],[Week]]</f>
        <v>201146</v>
      </c>
      <c r="E22" s="1">
        <v>8.3000000000000007</v>
      </c>
      <c r="F22" s="1">
        <v>253.60000000000014</v>
      </c>
    </row>
    <row r="23" spans="2:6" x14ac:dyDescent="0.25">
      <c r="B23">
        <v>2011</v>
      </c>
      <c r="C23">
        <v>47</v>
      </c>
      <c r="D23">
        <f>tblZon[[#This Row],[Jaar]]*100+tblZon[[#This Row],[Week]]</f>
        <v>201147</v>
      </c>
      <c r="E23" s="1">
        <v>8.3999999999999986</v>
      </c>
      <c r="F23" s="1">
        <v>262.00000000000017</v>
      </c>
    </row>
    <row r="24" spans="2:6" x14ac:dyDescent="0.25">
      <c r="B24">
        <v>2011</v>
      </c>
      <c r="C24">
        <v>48</v>
      </c>
      <c r="D24">
        <f>tblZon[[#This Row],[Jaar]]*100+tblZon[[#This Row],[Week]]</f>
        <v>201148</v>
      </c>
      <c r="E24" s="1">
        <v>3.9</v>
      </c>
      <c r="F24" s="1">
        <v>265.90000000000015</v>
      </c>
    </row>
    <row r="25" spans="2:6" x14ac:dyDescent="0.25">
      <c r="B25">
        <v>2011</v>
      </c>
      <c r="C25">
        <v>49</v>
      </c>
      <c r="D25">
        <f>tblZon[[#This Row],[Jaar]]*100+tblZon[[#This Row],[Week]]</f>
        <v>201149</v>
      </c>
      <c r="E25" s="1">
        <v>5.4999999999999991</v>
      </c>
      <c r="F25" s="1">
        <v>271.40000000000015</v>
      </c>
    </row>
    <row r="26" spans="2:6" x14ac:dyDescent="0.25">
      <c r="B26">
        <v>2011</v>
      </c>
      <c r="C26">
        <v>50</v>
      </c>
      <c r="D26">
        <f>tblZon[[#This Row],[Jaar]]*100+tblZon[[#This Row],[Week]]</f>
        <v>201150</v>
      </c>
      <c r="E26" s="1">
        <v>4</v>
      </c>
      <c r="F26" s="1">
        <v>275.40000000000015</v>
      </c>
    </row>
    <row r="27" spans="2:6" x14ac:dyDescent="0.25">
      <c r="B27">
        <v>2011</v>
      </c>
      <c r="C27">
        <v>51</v>
      </c>
      <c r="D27">
        <f>tblZon[[#This Row],[Jaar]]*100+tblZon[[#This Row],[Week]]</f>
        <v>201151</v>
      </c>
      <c r="E27" s="1">
        <v>2.1999999999999997</v>
      </c>
      <c r="F27" s="1">
        <v>277.60000000000019</v>
      </c>
    </row>
    <row r="28" spans="2:6" x14ac:dyDescent="0.25">
      <c r="B28">
        <v>2011</v>
      </c>
      <c r="C28">
        <v>52</v>
      </c>
      <c r="D28">
        <f>tblZon[[#This Row],[Jaar]]*100+tblZon[[#This Row],[Week]]</f>
        <v>201152</v>
      </c>
      <c r="E28" s="1">
        <v>0.8</v>
      </c>
      <c r="F28" s="1">
        <v>278.40000000000026</v>
      </c>
    </row>
    <row r="29" spans="2:6" x14ac:dyDescent="0.25">
      <c r="B29">
        <v>2011</v>
      </c>
      <c r="C29">
        <v>53</v>
      </c>
      <c r="D29">
        <f>tblZon[[#This Row],[Jaar]]*100+tblZon[[#This Row],[Week]]</f>
        <v>201153</v>
      </c>
      <c r="E29" s="1">
        <v>1</v>
      </c>
      <c r="F29" s="1">
        <v>279.40000000000026</v>
      </c>
    </row>
    <row r="30" spans="2:6" x14ac:dyDescent="0.25">
      <c r="B30">
        <v>2012</v>
      </c>
      <c r="C30">
        <v>1</v>
      </c>
      <c r="D30">
        <f>tblZon[[#This Row],[Jaar]]*100+tblZon[[#This Row],[Week]]</f>
        <v>201201</v>
      </c>
      <c r="E30" s="1">
        <v>0.1</v>
      </c>
      <c r="F30" s="1">
        <v>279.50000000000028</v>
      </c>
    </row>
    <row r="31" spans="2:6" x14ac:dyDescent="0.25">
      <c r="B31">
        <v>2012</v>
      </c>
      <c r="C31">
        <v>2</v>
      </c>
      <c r="D31">
        <f>tblZon[[#This Row],[Jaar]]*100+tblZon[[#This Row],[Week]]</f>
        <v>201202</v>
      </c>
      <c r="E31" s="1">
        <v>1.4000000000000001</v>
      </c>
      <c r="F31" s="1">
        <v>280.90000000000032</v>
      </c>
    </row>
    <row r="32" spans="2:6" x14ac:dyDescent="0.25">
      <c r="B32">
        <v>2012</v>
      </c>
      <c r="C32">
        <v>3</v>
      </c>
      <c r="D32">
        <f>tblZon[[#This Row],[Jaar]]*100+tblZon[[#This Row],[Week]]</f>
        <v>201203</v>
      </c>
      <c r="E32" s="1">
        <v>3.4000000000000004</v>
      </c>
      <c r="F32" s="1">
        <v>284.30000000000035</v>
      </c>
    </row>
    <row r="33" spans="2:6" x14ac:dyDescent="0.25">
      <c r="B33">
        <v>2012</v>
      </c>
      <c r="C33">
        <v>4</v>
      </c>
      <c r="D33">
        <f>tblZon[[#This Row],[Jaar]]*100+tblZon[[#This Row],[Week]]</f>
        <v>201204</v>
      </c>
      <c r="E33" s="1">
        <v>3.7</v>
      </c>
      <c r="F33" s="1">
        <v>288.0000000000004</v>
      </c>
    </row>
    <row r="34" spans="2:6" x14ac:dyDescent="0.25">
      <c r="B34">
        <v>2012</v>
      </c>
      <c r="C34">
        <v>5</v>
      </c>
      <c r="D34">
        <f>tblZon[[#This Row],[Jaar]]*100+tblZon[[#This Row],[Week]]</f>
        <v>201205</v>
      </c>
      <c r="E34" s="1">
        <v>4.5999999999999996</v>
      </c>
      <c r="F34" s="1">
        <v>292.60000000000042</v>
      </c>
    </row>
    <row r="35" spans="2:6" x14ac:dyDescent="0.25">
      <c r="B35">
        <v>2012</v>
      </c>
      <c r="C35">
        <v>6</v>
      </c>
      <c r="D35">
        <f>tblZon[[#This Row],[Jaar]]*100+tblZon[[#This Row],[Week]]</f>
        <v>201206</v>
      </c>
      <c r="E35" s="1">
        <v>3.9</v>
      </c>
      <c r="F35" s="1">
        <v>296.5000000000004</v>
      </c>
    </row>
    <row r="36" spans="2:6" x14ac:dyDescent="0.25">
      <c r="B36">
        <v>2012</v>
      </c>
      <c r="C36">
        <v>7</v>
      </c>
      <c r="D36">
        <f>tblZon[[#This Row],[Jaar]]*100+tblZon[[#This Row],[Week]]</f>
        <v>201207</v>
      </c>
      <c r="E36" s="1">
        <v>10.5</v>
      </c>
      <c r="F36" s="1">
        <v>307.0000000000004</v>
      </c>
    </row>
    <row r="37" spans="2:6" x14ac:dyDescent="0.25">
      <c r="B37">
        <v>2012</v>
      </c>
      <c r="C37">
        <v>8</v>
      </c>
      <c r="D37">
        <f>tblZon[[#This Row],[Jaar]]*100+tblZon[[#This Row],[Week]]</f>
        <v>201208</v>
      </c>
      <c r="E37" s="1">
        <v>3.0999999999999996</v>
      </c>
      <c r="F37" s="1">
        <v>310.10000000000036</v>
      </c>
    </row>
    <row r="38" spans="2:6" x14ac:dyDescent="0.25">
      <c r="B38">
        <v>2012</v>
      </c>
      <c r="C38">
        <v>9</v>
      </c>
      <c r="D38">
        <f>tblZon[[#This Row],[Jaar]]*100+tblZon[[#This Row],[Week]]</f>
        <v>201209</v>
      </c>
      <c r="E38" s="1">
        <v>7.1000000000000005</v>
      </c>
      <c r="F38" s="1">
        <v>317.20000000000039</v>
      </c>
    </row>
    <row r="39" spans="2:6" x14ac:dyDescent="0.25">
      <c r="B39">
        <v>2012</v>
      </c>
      <c r="C39">
        <v>10</v>
      </c>
      <c r="D39">
        <f>tblZon[[#This Row],[Jaar]]*100+tblZon[[#This Row],[Week]]</f>
        <v>201210</v>
      </c>
      <c r="E39" s="1">
        <v>3.4000000000000004</v>
      </c>
      <c r="F39" s="1">
        <v>320.60000000000036</v>
      </c>
    </row>
    <row r="40" spans="2:6" x14ac:dyDescent="0.25">
      <c r="B40">
        <v>2012</v>
      </c>
      <c r="C40">
        <v>11</v>
      </c>
      <c r="D40">
        <f>tblZon[[#This Row],[Jaar]]*100+tblZon[[#This Row],[Week]]</f>
        <v>201211</v>
      </c>
      <c r="E40" s="1">
        <v>6.8999999999999995</v>
      </c>
      <c r="F40" s="1">
        <v>327.50000000000045</v>
      </c>
    </row>
    <row r="41" spans="2:6" x14ac:dyDescent="0.25">
      <c r="B41">
        <v>2012</v>
      </c>
      <c r="C41">
        <v>12</v>
      </c>
      <c r="D41">
        <f>tblZon[[#This Row],[Jaar]]*100+tblZon[[#This Row],[Week]]</f>
        <v>201212</v>
      </c>
      <c r="E41" s="1">
        <v>10.599999999999998</v>
      </c>
      <c r="F41" s="1">
        <v>338.10000000000036</v>
      </c>
    </row>
    <row r="42" spans="2:6" x14ac:dyDescent="0.25">
      <c r="B42">
        <v>2012</v>
      </c>
      <c r="C42">
        <v>13</v>
      </c>
      <c r="D42">
        <f>tblZon[[#This Row],[Jaar]]*100+tblZon[[#This Row],[Week]]</f>
        <v>201213</v>
      </c>
      <c r="E42" s="1">
        <v>20.399999999999999</v>
      </c>
      <c r="F42" s="1">
        <v>358.5000000000004</v>
      </c>
    </row>
    <row r="43" spans="2:6" x14ac:dyDescent="0.25">
      <c r="B43">
        <v>2012</v>
      </c>
      <c r="C43">
        <v>14</v>
      </c>
      <c r="D43">
        <f>tblZon[[#This Row],[Jaar]]*100+tblZon[[#This Row],[Week]]</f>
        <v>201214</v>
      </c>
      <c r="E43" s="1">
        <v>16</v>
      </c>
      <c r="F43" s="1">
        <v>374.50000000000034</v>
      </c>
    </row>
    <row r="44" spans="2:6" x14ac:dyDescent="0.25">
      <c r="B44">
        <v>2012</v>
      </c>
      <c r="C44">
        <v>15</v>
      </c>
      <c r="D44">
        <f>tblZon[[#This Row],[Jaar]]*100+tblZon[[#This Row],[Week]]</f>
        <v>201215</v>
      </c>
      <c r="E44" s="1">
        <v>13.8</v>
      </c>
      <c r="F44" s="1">
        <v>388.30000000000035</v>
      </c>
    </row>
    <row r="45" spans="2:6" x14ac:dyDescent="0.25">
      <c r="B45">
        <v>2012</v>
      </c>
      <c r="C45">
        <v>16</v>
      </c>
      <c r="D45">
        <f>tblZon[[#This Row],[Jaar]]*100+tblZon[[#This Row],[Week]]</f>
        <v>201216</v>
      </c>
      <c r="E45" s="1">
        <v>11.399999999999999</v>
      </c>
      <c r="F45" s="1">
        <v>399.70000000000033</v>
      </c>
    </row>
    <row r="46" spans="2:6" x14ac:dyDescent="0.25">
      <c r="B46">
        <v>2012</v>
      </c>
      <c r="C46">
        <v>17</v>
      </c>
      <c r="D46">
        <f>tblZon[[#This Row],[Jaar]]*100+tblZon[[#This Row],[Week]]</f>
        <v>201217</v>
      </c>
      <c r="E46" s="1">
        <v>15.999999999999998</v>
      </c>
      <c r="F46" s="1">
        <v>415.70000000000027</v>
      </c>
    </row>
    <row r="47" spans="2:6" x14ac:dyDescent="0.25">
      <c r="B47">
        <v>2012</v>
      </c>
      <c r="C47">
        <v>18</v>
      </c>
      <c r="D47">
        <f>tblZon[[#This Row],[Jaar]]*100+tblZon[[#This Row],[Week]]</f>
        <v>201218</v>
      </c>
      <c r="E47" s="1">
        <v>12.200000000000001</v>
      </c>
      <c r="F47" s="1">
        <v>427.90000000000026</v>
      </c>
    </row>
    <row r="48" spans="2:6" x14ac:dyDescent="0.25">
      <c r="B48">
        <v>2012</v>
      </c>
      <c r="C48">
        <v>19</v>
      </c>
      <c r="D48">
        <f>tblZon[[#This Row],[Jaar]]*100+tblZon[[#This Row],[Week]]</f>
        <v>201219</v>
      </c>
      <c r="E48" s="1">
        <v>10.700000000000001</v>
      </c>
      <c r="F48" s="1">
        <v>438.60000000000025</v>
      </c>
    </row>
    <row r="49" spans="2:6" x14ac:dyDescent="0.25">
      <c r="B49">
        <v>2012</v>
      </c>
      <c r="C49">
        <v>20</v>
      </c>
      <c r="D49">
        <f>tblZon[[#This Row],[Jaar]]*100+tblZon[[#This Row],[Week]]</f>
        <v>201220</v>
      </c>
      <c r="E49" s="1">
        <v>16</v>
      </c>
      <c r="F49" s="1">
        <v>454.60000000000025</v>
      </c>
    </row>
    <row r="50" spans="2:6" x14ac:dyDescent="0.25">
      <c r="B50">
        <v>2012</v>
      </c>
      <c r="C50">
        <v>21</v>
      </c>
      <c r="D50">
        <f>tblZon[[#This Row],[Jaar]]*100+tblZon[[#This Row],[Week]]</f>
        <v>201221</v>
      </c>
      <c r="E50" s="1">
        <v>18.7</v>
      </c>
      <c r="F50" s="1">
        <v>473.30000000000024</v>
      </c>
    </row>
    <row r="51" spans="2:6" x14ac:dyDescent="0.25">
      <c r="B51">
        <v>2012</v>
      </c>
      <c r="C51">
        <v>22</v>
      </c>
      <c r="D51">
        <f>tblZon[[#This Row],[Jaar]]*100+tblZon[[#This Row],[Week]]</f>
        <v>201222</v>
      </c>
      <c r="E51" s="1">
        <v>23.400000000000002</v>
      </c>
      <c r="F51" s="1">
        <v>496.70000000000016</v>
      </c>
    </row>
    <row r="52" spans="2:6" x14ac:dyDescent="0.25">
      <c r="B52">
        <v>2012</v>
      </c>
      <c r="C52">
        <v>23</v>
      </c>
      <c r="D52">
        <f>tblZon[[#This Row],[Jaar]]*100+tblZon[[#This Row],[Week]]</f>
        <v>201223</v>
      </c>
      <c r="E52" s="1">
        <v>17.2</v>
      </c>
      <c r="F52" s="1">
        <v>513.90000000000009</v>
      </c>
    </row>
    <row r="53" spans="2:6" x14ac:dyDescent="0.25">
      <c r="B53">
        <v>2012</v>
      </c>
      <c r="C53">
        <v>24</v>
      </c>
      <c r="D53">
        <f>tblZon[[#This Row],[Jaar]]*100+tblZon[[#This Row],[Week]]</f>
        <v>201224</v>
      </c>
      <c r="E53" s="1">
        <v>17.899999999999999</v>
      </c>
      <c r="F53" s="1">
        <v>531.80000000000007</v>
      </c>
    </row>
    <row r="54" spans="2:6" x14ac:dyDescent="0.25">
      <c r="B54">
        <v>2012</v>
      </c>
      <c r="C54">
        <v>25</v>
      </c>
      <c r="D54">
        <f>tblZon[[#This Row],[Jaar]]*100+tblZon[[#This Row],[Week]]</f>
        <v>201225</v>
      </c>
      <c r="E54" s="1">
        <v>13.8</v>
      </c>
      <c r="F54" s="1">
        <v>545.60000000000014</v>
      </c>
    </row>
    <row r="55" spans="2:6" x14ac:dyDescent="0.25">
      <c r="B55">
        <v>2012</v>
      </c>
      <c r="C55">
        <v>26</v>
      </c>
      <c r="D55">
        <f>tblZon[[#This Row],[Jaar]]*100+tblZon[[#This Row],[Week]]</f>
        <v>201226</v>
      </c>
      <c r="E55" s="1">
        <v>14.4</v>
      </c>
      <c r="F55" s="1">
        <v>560.00000000000023</v>
      </c>
    </row>
    <row r="56" spans="2:6" x14ac:dyDescent="0.25">
      <c r="B56">
        <v>2012</v>
      </c>
      <c r="C56">
        <v>27</v>
      </c>
      <c r="D56">
        <f>tblZon[[#This Row],[Jaar]]*100+tblZon[[#This Row],[Week]]</f>
        <v>201227</v>
      </c>
      <c r="E56" s="1">
        <v>17.400000000000002</v>
      </c>
      <c r="F56" s="1">
        <v>577.4000000000002</v>
      </c>
    </row>
    <row r="57" spans="2:6" x14ac:dyDescent="0.25">
      <c r="B57">
        <v>2012</v>
      </c>
      <c r="C57">
        <v>28</v>
      </c>
      <c r="D57">
        <f>tblZon[[#This Row],[Jaar]]*100+tblZon[[#This Row],[Week]]</f>
        <v>201228</v>
      </c>
      <c r="E57" s="1">
        <v>18.3</v>
      </c>
      <c r="F57" s="1">
        <v>595.70000000000027</v>
      </c>
    </row>
    <row r="58" spans="2:6" x14ac:dyDescent="0.25">
      <c r="B58">
        <v>2012</v>
      </c>
      <c r="C58">
        <v>29</v>
      </c>
      <c r="D58">
        <f>tblZon[[#This Row],[Jaar]]*100+tblZon[[#This Row],[Week]]</f>
        <v>201229</v>
      </c>
      <c r="E58" s="1">
        <v>15.799999999999999</v>
      </c>
      <c r="F58" s="1">
        <v>611.50000000000011</v>
      </c>
    </row>
    <row r="59" spans="2:6" x14ac:dyDescent="0.25">
      <c r="B59">
        <v>2012</v>
      </c>
      <c r="C59">
        <v>30</v>
      </c>
      <c r="D59">
        <f>tblZon[[#This Row],[Jaar]]*100+tblZon[[#This Row],[Week]]</f>
        <v>201230</v>
      </c>
      <c r="E59" s="1">
        <v>15.793333333333337</v>
      </c>
      <c r="F59" s="1">
        <v>627.29333333333363</v>
      </c>
    </row>
    <row r="60" spans="2:6" x14ac:dyDescent="0.25">
      <c r="B60">
        <v>2012</v>
      </c>
      <c r="C60">
        <v>31</v>
      </c>
      <c r="D60">
        <f>tblZon[[#This Row],[Jaar]]*100+tblZon[[#This Row],[Week]]</f>
        <v>201231</v>
      </c>
      <c r="E60" s="1">
        <v>18.013333333333335</v>
      </c>
      <c r="F60" s="1">
        <v>645.3066666666673</v>
      </c>
    </row>
    <row r="61" spans="2:6" x14ac:dyDescent="0.25">
      <c r="B61">
        <v>2012</v>
      </c>
      <c r="C61">
        <v>32</v>
      </c>
      <c r="D61">
        <f>tblZon[[#This Row],[Jaar]]*100+tblZon[[#This Row],[Week]]</f>
        <v>201232</v>
      </c>
      <c r="E61" s="1">
        <v>18.393333333333334</v>
      </c>
      <c r="F61" s="1">
        <v>663.70000000000084</v>
      </c>
    </row>
    <row r="62" spans="2:6" x14ac:dyDescent="0.25">
      <c r="B62">
        <v>2012</v>
      </c>
      <c r="C62">
        <v>33</v>
      </c>
      <c r="D62">
        <f>tblZon[[#This Row],[Jaar]]*100+tblZon[[#This Row],[Week]]</f>
        <v>201233</v>
      </c>
      <c r="E62" s="1">
        <v>19.100000000000001</v>
      </c>
      <c r="F62" s="1">
        <v>682.80000000000086</v>
      </c>
    </row>
    <row r="63" spans="2:6" x14ac:dyDescent="0.25">
      <c r="B63">
        <v>2012</v>
      </c>
      <c r="C63">
        <v>34</v>
      </c>
      <c r="D63">
        <f>tblZon[[#This Row],[Jaar]]*100+tblZon[[#This Row],[Week]]</f>
        <v>201234</v>
      </c>
      <c r="E63" s="1">
        <v>19.699999999999996</v>
      </c>
      <c r="F63" s="1">
        <v>702.5000000000008</v>
      </c>
    </row>
    <row r="64" spans="2:6" x14ac:dyDescent="0.25">
      <c r="B64">
        <v>2012</v>
      </c>
      <c r="C64">
        <v>35</v>
      </c>
      <c r="D64">
        <f>tblZon[[#This Row],[Jaar]]*100+tblZon[[#This Row],[Week]]</f>
        <v>201235</v>
      </c>
      <c r="E64" s="1">
        <v>16.7</v>
      </c>
      <c r="F64" s="1">
        <v>719.20000000000084</v>
      </c>
    </row>
    <row r="65" spans="2:6" x14ac:dyDescent="0.25">
      <c r="B65">
        <v>2012</v>
      </c>
      <c r="C65">
        <v>36</v>
      </c>
      <c r="D65">
        <f>tblZon[[#This Row],[Jaar]]*100+tblZon[[#This Row],[Week]]</f>
        <v>201236</v>
      </c>
      <c r="E65" s="1">
        <v>17.100000000000001</v>
      </c>
      <c r="F65" s="1">
        <v>736.30000000000086</v>
      </c>
    </row>
    <row r="66" spans="2:6" x14ac:dyDescent="0.25">
      <c r="B66">
        <v>2012</v>
      </c>
      <c r="C66">
        <v>37</v>
      </c>
      <c r="D66">
        <f>tblZon[[#This Row],[Jaar]]*100+tblZon[[#This Row],[Week]]</f>
        <v>201237</v>
      </c>
      <c r="E66" s="1">
        <v>19.5</v>
      </c>
      <c r="F66" s="1">
        <v>755.80000000000098</v>
      </c>
    </row>
    <row r="67" spans="2:6" x14ac:dyDescent="0.25">
      <c r="B67">
        <v>2012</v>
      </c>
      <c r="C67">
        <v>38</v>
      </c>
      <c r="D67">
        <f>tblZon[[#This Row],[Jaar]]*100+tblZon[[#This Row],[Week]]</f>
        <v>201238</v>
      </c>
      <c r="E67" s="1">
        <v>11.299999999999999</v>
      </c>
      <c r="F67" s="1">
        <v>767.10000000000105</v>
      </c>
    </row>
    <row r="68" spans="2:6" x14ac:dyDescent="0.25">
      <c r="B68">
        <v>2012</v>
      </c>
      <c r="C68">
        <v>39</v>
      </c>
      <c r="D68">
        <f>tblZon[[#This Row],[Jaar]]*100+tblZon[[#This Row],[Week]]</f>
        <v>201239</v>
      </c>
      <c r="E68" s="1">
        <v>12.4</v>
      </c>
      <c r="F68" s="1">
        <v>779.50000000000102</v>
      </c>
    </row>
    <row r="69" spans="2:6" x14ac:dyDescent="0.25">
      <c r="B69">
        <v>2012</v>
      </c>
      <c r="C69">
        <v>40</v>
      </c>
      <c r="D69">
        <f>tblZon[[#This Row],[Jaar]]*100+tblZon[[#This Row],[Week]]</f>
        <v>201240</v>
      </c>
      <c r="E69" s="1">
        <v>11.700000000000001</v>
      </c>
      <c r="F69" s="1">
        <v>791.20000000000107</v>
      </c>
    </row>
    <row r="70" spans="2:6" x14ac:dyDescent="0.25">
      <c r="B70">
        <v>2012</v>
      </c>
      <c r="C70">
        <v>41</v>
      </c>
      <c r="D70">
        <f>tblZon[[#This Row],[Jaar]]*100+tblZon[[#This Row],[Week]]</f>
        <v>201241</v>
      </c>
      <c r="E70" s="1">
        <v>8.6999999999999993</v>
      </c>
      <c r="F70" s="1">
        <v>799.90000000000089</v>
      </c>
    </row>
    <row r="71" spans="2:6" x14ac:dyDescent="0.25">
      <c r="B71">
        <v>2012</v>
      </c>
      <c r="C71">
        <v>42</v>
      </c>
      <c r="D71">
        <f>tblZon[[#This Row],[Jaar]]*100+tblZon[[#This Row],[Week]]</f>
        <v>201242</v>
      </c>
      <c r="E71" s="1">
        <v>9.9</v>
      </c>
      <c r="F71" s="1">
        <v>809.80000000000098</v>
      </c>
    </row>
    <row r="72" spans="2:6" x14ac:dyDescent="0.25">
      <c r="B72">
        <v>2012</v>
      </c>
      <c r="C72">
        <v>43</v>
      </c>
      <c r="D72">
        <f>tblZon[[#This Row],[Jaar]]*100+tblZon[[#This Row],[Week]]</f>
        <v>201243</v>
      </c>
      <c r="E72" s="1">
        <v>8.17</v>
      </c>
      <c r="F72" s="1">
        <v>817.97000000000094</v>
      </c>
    </row>
    <row r="73" spans="2:6" x14ac:dyDescent="0.25">
      <c r="B73">
        <v>2012</v>
      </c>
      <c r="C73">
        <v>44</v>
      </c>
      <c r="D73">
        <f>tblZon[[#This Row],[Jaar]]*100+tblZon[[#This Row],[Week]]</f>
        <v>201244</v>
      </c>
      <c r="E73" s="1">
        <v>10.130000000000001</v>
      </c>
      <c r="F73" s="1">
        <v>828.10000000000105</v>
      </c>
    </row>
    <row r="74" spans="2:6" x14ac:dyDescent="0.25">
      <c r="B74">
        <v>2012</v>
      </c>
      <c r="C74">
        <v>45</v>
      </c>
      <c r="D74">
        <f>tblZon[[#This Row],[Jaar]]*100+tblZon[[#This Row],[Week]]</f>
        <v>201245</v>
      </c>
      <c r="E74" s="1">
        <v>5.16</v>
      </c>
      <c r="F74" s="1">
        <v>833.2600000000009</v>
      </c>
    </row>
    <row r="75" spans="2:6" x14ac:dyDescent="0.25">
      <c r="B75">
        <v>2012</v>
      </c>
      <c r="C75">
        <v>46</v>
      </c>
      <c r="D75">
        <f>tblZon[[#This Row],[Jaar]]*100+tblZon[[#This Row],[Week]]</f>
        <v>201246</v>
      </c>
      <c r="E75" s="1">
        <v>5.21</v>
      </c>
      <c r="F75" s="1">
        <v>838.47000000000094</v>
      </c>
    </row>
    <row r="76" spans="2:6" x14ac:dyDescent="0.25">
      <c r="B76">
        <v>2012</v>
      </c>
      <c r="C76">
        <v>47</v>
      </c>
      <c r="D76">
        <f>tblZon[[#This Row],[Jaar]]*100+tblZon[[#This Row],[Week]]</f>
        <v>201247</v>
      </c>
      <c r="E76" s="1">
        <v>5.14</v>
      </c>
      <c r="F76" s="1">
        <v>843.61000000000104</v>
      </c>
    </row>
    <row r="77" spans="2:6" x14ac:dyDescent="0.25">
      <c r="B77">
        <v>2012</v>
      </c>
      <c r="C77">
        <v>48</v>
      </c>
      <c r="D77">
        <f>tblZon[[#This Row],[Jaar]]*100+tblZon[[#This Row],[Week]]</f>
        <v>201248</v>
      </c>
      <c r="E77" s="1">
        <v>5.96</v>
      </c>
      <c r="F77" s="1">
        <v>849.57000000000107</v>
      </c>
    </row>
    <row r="78" spans="2:6" x14ac:dyDescent="0.25">
      <c r="B78">
        <v>2012</v>
      </c>
      <c r="C78">
        <v>49</v>
      </c>
      <c r="D78">
        <f>tblZon[[#This Row],[Jaar]]*100+tblZon[[#This Row],[Week]]</f>
        <v>201249</v>
      </c>
      <c r="E78" s="1">
        <v>1.84</v>
      </c>
      <c r="F78" s="1">
        <v>851.41000000000099</v>
      </c>
    </row>
    <row r="79" spans="2:6" x14ac:dyDescent="0.25">
      <c r="B79">
        <v>2012</v>
      </c>
      <c r="C79">
        <v>50</v>
      </c>
      <c r="D79">
        <f>tblZon[[#This Row],[Jaar]]*100+tblZon[[#This Row],[Week]]</f>
        <v>201250</v>
      </c>
      <c r="E79" s="1">
        <v>0.65</v>
      </c>
      <c r="F79" s="1">
        <v>852.06000000000085</v>
      </c>
    </row>
    <row r="80" spans="2:6" x14ac:dyDescent="0.25">
      <c r="B80">
        <v>2012</v>
      </c>
      <c r="C80">
        <v>51</v>
      </c>
      <c r="D80">
        <f>tblZon[[#This Row],[Jaar]]*100+tblZon[[#This Row],[Week]]</f>
        <v>201251</v>
      </c>
      <c r="E80" s="1">
        <v>3.5399999999992042</v>
      </c>
      <c r="F80" s="1">
        <v>855.60000000000014</v>
      </c>
    </row>
    <row r="81" spans="2:6" x14ac:dyDescent="0.25">
      <c r="B81">
        <v>2012</v>
      </c>
      <c r="C81">
        <v>52</v>
      </c>
      <c r="D81">
        <f>tblZon[[#This Row],[Jaar]]*100+tblZon[[#This Row],[Week]]</f>
        <v>201252</v>
      </c>
      <c r="E81" s="1">
        <v>0.8600000000000001</v>
      </c>
      <c r="F81" s="1">
        <v>856.45999999999992</v>
      </c>
    </row>
    <row r="82" spans="2:6" x14ac:dyDescent="0.25">
      <c r="B82">
        <v>2012</v>
      </c>
      <c r="C82">
        <v>53</v>
      </c>
      <c r="D82">
        <f>tblZon[[#This Row],[Jaar]]*100+tblZon[[#This Row],[Week]]</f>
        <v>201253</v>
      </c>
      <c r="E82" s="1">
        <v>2.59</v>
      </c>
      <c r="F82" s="1">
        <v>859.05000000000007</v>
      </c>
    </row>
    <row r="83" spans="2:6" x14ac:dyDescent="0.25">
      <c r="B83">
        <v>2013</v>
      </c>
      <c r="C83">
        <v>1</v>
      </c>
      <c r="D83">
        <f>tblZon[[#This Row],[Jaar]]*100+tblZon[[#This Row],[Week]]</f>
        <v>201301</v>
      </c>
      <c r="E83" s="1">
        <v>0.52</v>
      </c>
      <c r="F83" s="1">
        <v>859.57</v>
      </c>
    </row>
    <row r="84" spans="2:6" x14ac:dyDescent="0.25">
      <c r="B84">
        <v>2013</v>
      </c>
      <c r="C84">
        <v>2</v>
      </c>
      <c r="D84">
        <f>tblZon[[#This Row],[Jaar]]*100+tblZon[[#This Row],[Week]]</f>
        <v>201302</v>
      </c>
      <c r="E84" s="1">
        <v>4.5</v>
      </c>
      <c r="F84" s="1">
        <v>864.06999999999994</v>
      </c>
    </row>
    <row r="85" spans="2:6" x14ac:dyDescent="0.25">
      <c r="B85">
        <v>2013</v>
      </c>
      <c r="C85">
        <v>3</v>
      </c>
      <c r="D85">
        <f>tblZon[[#This Row],[Jaar]]*100+tblZon[[#This Row],[Week]]</f>
        <v>201303</v>
      </c>
      <c r="E85" s="1">
        <v>0.43</v>
      </c>
      <c r="F85" s="1">
        <v>864.49999999999989</v>
      </c>
    </row>
    <row r="86" spans="2:6" x14ac:dyDescent="0.25">
      <c r="B86">
        <v>2013</v>
      </c>
      <c r="C86">
        <v>4</v>
      </c>
      <c r="D86">
        <f>tblZon[[#This Row],[Jaar]]*100+tblZon[[#This Row],[Week]]</f>
        <v>201304</v>
      </c>
      <c r="E86" s="1">
        <v>1.6799999999999997</v>
      </c>
      <c r="F86" s="1">
        <v>866.18</v>
      </c>
    </row>
    <row r="87" spans="2:6" x14ac:dyDescent="0.25">
      <c r="B87">
        <v>2013</v>
      </c>
      <c r="C87">
        <v>5</v>
      </c>
      <c r="D87">
        <f>tblZon[[#This Row],[Jaar]]*100+tblZon[[#This Row],[Week]]</f>
        <v>201305</v>
      </c>
      <c r="E87" s="1">
        <v>2.4300000000000002</v>
      </c>
      <c r="F87" s="1">
        <v>868.6099999999999</v>
      </c>
    </row>
    <row r="88" spans="2:6" x14ac:dyDescent="0.25">
      <c r="B88">
        <v>2013</v>
      </c>
      <c r="C88">
        <v>6</v>
      </c>
      <c r="D88">
        <f>tblZon[[#This Row],[Jaar]]*100+tblZon[[#This Row],[Week]]</f>
        <v>201306</v>
      </c>
      <c r="E88" s="1">
        <v>5.4399999999999995</v>
      </c>
      <c r="F88" s="1">
        <v>874.04999999999984</v>
      </c>
    </row>
    <row r="89" spans="2:6" x14ac:dyDescent="0.25">
      <c r="B89">
        <v>2013</v>
      </c>
      <c r="C89">
        <v>7</v>
      </c>
      <c r="D89">
        <f>tblZon[[#This Row],[Jaar]]*100+tblZon[[#This Row],[Week]]</f>
        <v>201307</v>
      </c>
      <c r="E89" s="1">
        <v>5.3100000000000005</v>
      </c>
      <c r="F89" s="1">
        <v>879.35999999999979</v>
      </c>
    </row>
    <row r="90" spans="2:6" x14ac:dyDescent="0.25">
      <c r="B90">
        <v>2013</v>
      </c>
      <c r="C90">
        <v>8</v>
      </c>
      <c r="D90">
        <f>tblZon[[#This Row],[Jaar]]*100+tblZon[[#This Row],[Week]]</f>
        <v>201308</v>
      </c>
      <c r="E90" s="1">
        <v>6.56</v>
      </c>
      <c r="F90" s="1">
        <v>885.91999999999962</v>
      </c>
    </row>
    <row r="91" spans="2:6" x14ac:dyDescent="0.25">
      <c r="B91">
        <v>2013</v>
      </c>
      <c r="C91">
        <v>9</v>
      </c>
      <c r="D91">
        <f>tblZon[[#This Row],[Jaar]]*100+tblZon[[#This Row],[Week]]</f>
        <v>201309</v>
      </c>
      <c r="E91" s="1">
        <v>3.88</v>
      </c>
      <c r="F91" s="1">
        <v>889.79999999999973</v>
      </c>
    </row>
    <row r="92" spans="2:6" x14ac:dyDescent="0.25">
      <c r="B92">
        <v>2013</v>
      </c>
      <c r="C92">
        <v>10</v>
      </c>
      <c r="D92">
        <f>tblZon[[#This Row],[Jaar]]*100+tblZon[[#This Row],[Week]]</f>
        <v>201310</v>
      </c>
      <c r="E92" s="1">
        <v>10.699999999999998</v>
      </c>
      <c r="F92" s="1">
        <v>900.49999999999977</v>
      </c>
    </row>
    <row r="93" spans="2:6" x14ac:dyDescent="0.25">
      <c r="B93">
        <v>2013</v>
      </c>
      <c r="C93">
        <v>11</v>
      </c>
      <c r="D93">
        <f>tblZon[[#This Row],[Jaar]]*100+tblZon[[#This Row],[Week]]</f>
        <v>201311</v>
      </c>
      <c r="E93" s="1">
        <v>7.29</v>
      </c>
      <c r="F93" s="1">
        <v>907.78999999999974</v>
      </c>
    </row>
    <row r="94" spans="2:6" x14ac:dyDescent="0.25">
      <c r="B94">
        <v>2013</v>
      </c>
      <c r="C94">
        <v>12</v>
      </c>
      <c r="D94">
        <f>tblZon[[#This Row],[Jaar]]*100+tblZon[[#This Row],[Week]]</f>
        <v>201312</v>
      </c>
      <c r="E94" s="1">
        <v>8.67</v>
      </c>
      <c r="F94" s="1">
        <v>916.45999999999981</v>
      </c>
    </row>
    <row r="95" spans="2:6" x14ac:dyDescent="0.25">
      <c r="B95">
        <v>2013</v>
      </c>
      <c r="C95">
        <v>13</v>
      </c>
      <c r="D95">
        <f>tblZon[[#This Row],[Jaar]]*100+tblZon[[#This Row],[Week]]</f>
        <v>201313</v>
      </c>
      <c r="E95" s="1">
        <v>15.17</v>
      </c>
      <c r="F95" s="1">
        <v>931.62999999999977</v>
      </c>
    </row>
    <row r="96" spans="2:6" x14ac:dyDescent="0.25">
      <c r="B96">
        <v>2013</v>
      </c>
      <c r="C96">
        <v>14</v>
      </c>
      <c r="D96">
        <f>tblZon[[#This Row],[Jaar]]*100+tblZon[[#This Row],[Week]]</f>
        <v>201314</v>
      </c>
      <c r="E96" s="1">
        <v>15.060000000000002</v>
      </c>
      <c r="F96" s="1">
        <v>946.68999999999983</v>
      </c>
    </row>
    <row r="97" spans="2:6" x14ac:dyDescent="0.25">
      <c r="B97">
        <v>2013</v>
      </c>
      <c r="C97">
        <v>15</v>
      </c>
      <c r="D97">
        <f>tblZon[[#This Row],[Jaar]]*100+tblZon[[#This Row],[Week]]</f>
        <v>201315</v>
      </c>
      <c r="E97" s="1">
        <v>11.58</v>
      </c>
      <c r="F97" s="1">
        <v>958.26999999999987</v>
      </c>
    </row>
    <row r="98" spans="2:6" x14ac:dyDescent="0.25">
      <c r="B98">
        <v>2013</v>
      </c>
      <c r="C98">
        <v>16</v>
      </c>
      <c r="D98">
        <f>tblZon[[#This Row],[Jaar]]*100+tblZon[[#This Row],[Week]]</f>
        <v>201316</v>
      </c>
      <c r="E98" s="1">
        <v>16.439999999999998</v>
      </c>
      <c r="F98" s="1">
        <v>974.71</v>
      </c>
    </row>
    <row r="99" spans="2:6" x14ac:dyDescent="0.25">
      <c r="B99">
        <v>2013</v>
      </c>
      <c r="C99">
        <v>17</v>
      </c>
      <c r="D99">
        <f>tblZon[[#This Row],[Jaar]]*100+tblZon[[#This Row],[Week]]</f>
        <v>201317</v>
      </c>
      <c r="E99" s="1">
        <v>17.43</v>
      </c>
      <c r="F99" s="1">
        <v>992.1400000000001</v>
      </c>
    </row>
    <row r="100" spans="2:6" x14ac:dyDescent="0.25">
      <c r="B100">
        <v>2013</v>
      </c>
      <c r="C100">
        <v>18</v>
      </c>
      <c r="D100">
        <f>tblZon[[#This Row],[Jaar]]*100+tblZon[[#This Row],[Week]]</f>
        <v>201318</v>
      </c>
      <c r="E100" s="1">
        <v>20.34</v>
      </c>
      <c r="F100" s="1">
        <v>1012.4800000000001</v>
      </c>
    </row>
    <row r="101" spans="2:6" x14ac:dyDescent="0.25">
      <c r="B101">
        <v>2013</v>
      </c>
      <c r="C101">
        <v>19</v>
      </c>
      <c r="D101">
        <f>tblZon[[#This Row],[Jaar]]*100+tblZon[[#This Row],[Week]]</f>
        <v>201319</v>
      </c>
      <c r="E101" s="1">
        <v>15.190000000000001</v>
      </c>
      <c r="F101" s="1">
        <v>1027.6700000000003</v>
      </c>
    </row>
    <row r="102" spans="2:6" x14ac:dyDescent="0.25">
      <c r="B102">
        <v>2013</v>
      </c>
      <c r="C102">
        <v>20</v>
      </c>
      <c r="D102">
        <f>tblZon[[#This Row],[Jaar]]*100+tblZon[[#This Row],[Week]]</f>
        <v>201320</v>
      </c>
      <c r="E102" s="1">
        <v>11.94</v>
      </c>
      <c r="F102" s="1">
        <v>1039.6100000000006</v>
      </c>
    </row>
    <row r="103" spans="2:6" x14ac:dyDescent="0.25">
      <c r="B103">
        <v>2013</v>
      </c>
      <c r="C103">
        <v>21</v>
      </c>
      <c r="D103">
        <f>tblZon[[#This Row],[Jaar]]*100+tblZon[[#This Row],[Week]]</f>
        <v>201321</v>
      </c>
      <c r="E103" s="1">
        <v>11.59</v>
      </c>
      <c r="F103" s="1">
        <v>1051.2000000000005</v>
      </c>
    </row>
    <row r="104" spans="2:6" x14ac:dyDescent="0.25">
      <c r="B104">
        <v>2013</v>
      </c>
      <c r="C104">
        <v>22</v>
      </c>
      <c r="D104">
        <f>tblZon[[#This Row],[Jaar]]*100+tblZon[[#This Row],[Week]]</f>
        <v>201322</v>
      </c>
      <c r="E104" s="1">
        <v>16.8</v>
      </c>
      <c r="F104" s="1">
        <v>1068.0000000000007</v>
      </c>
    </row>
    <row r="105" spans="2:6" x14ac:dyDescent="0.25">
      <c r="B105">
        <v>2013</v>
      </c>
      <c r="C105">
        <v>23</v>
      </c>
      <c r="D105">
        <f>tblZon[[#This Row],[Jaar]]*100+tblZon[[#This Row],[Week]]</f>
        <v>201323</v>
      </c>
      <c r="E105" s="1">
        <v>22.360000000000003</v>
      </c>
      <c r="F105" s="1">
        <v>1090.360000000001</v>
      </c>
    </row>
    <row r="106" spans="2:6" x14ac:dyDescent="0.25">
      <c r="B106">
        <v>2013</v>
      </c>
      <c r="C106">
        <v>24</v>
      </c>
      <c r="D106">
        <f>tblZon[[#This Row],[Jaar]]*100+tblZon[[#This Row],[Week]]</f>
        <v>201324</v>
      </c>
      <c r="E106" s="1">
        <v>18.28</v>
      </c>
      <c r="F106" s="1">
        <v>1108.6400000000008</v>
      </c>
    </row>
    <row r="107" spans="2:6" x14ac:dyDescent="0.25">
      <c r="B107">
        <v>2013</v>
      </c>
      <c r="C107">
        <v>25</v>
      </c>
      <c r="D107">
        <f>tblZon[[#This Row],[Jaar]]*100+tblZon[[#This Row],[Week]]</f>
        <v>201325</v>
      </c>
      <c r="E107" s="1">
        <v>17.479999999999997</v>
      </c>
      <c r="F107" s="1">
        <v>1126.1200000000008</v>
      </c>
    </row>
    <row r="108" spans="2:6" x14ac:dyDescent="0.25">
      <c r="B108">
        <v>2013</v>
      </c>
      <c r="C108">
        <v>26</v>
      </c>
      <c r="D108">
        <f>tblZon[[#This Row],[Jaar]]*100+tblZon[[#This Row],[Week]]</f>
        <v>201326</v>
      </c>
      <c r="E108" s="1">
        <v>12.96</v>
      </c>
      <c r="F108" s="1">
        <v>1139.0800000000011</v>
      </c>
    </row>
    <row r="109" spans="2:6" x14ac:dyDescent="0.25">
      <c r="B109">
        <v>2013</v>
      </c>
      <c r="C109">
        <v>27</v>
      </c>
      <c r="D109">
        <f>tblZon[[#This Row],[Jaar]]*100+tblZon[[#This Row],[Week]]</f>
        <v>201327</v>
      </c>
      <c r="E109" s="1">
        <v>20.79</v>
      </c>
      <c r="F109" s="1">
        <v>1159.870000000001</v>
      </c>
    </row>
    <row r="110" spans="2:6" x14ac:dyDescent="0.25">
      <c r="B110">
        <v>2013</v>
      </c>
      <c r="C110">
        <v>28</v>
      </c>
      <c r="D110">
        <f>tblZon[[#This Row],[Jaar]]*100+tblZon[[#This Row],[Week]]</f>
        <v>201328</v>
      </c>
      <c r="E110" s="1">
        <v>21.73</v>
      </c>
      <c r="F110" s="1">
        <v>1181.600000000001</v>
      </c>
    </row>
    <row r="111" spans="2:6" x14ac:dyDescent="0.25">
      <c r="B111">
        <v>2013</v>
      </c>
      <c r="C111">
        <v>29</v>
      </c>
      <c r="D111">
        <f>tblZon[[#This Row],[Jaar]]*100+tblZon[[#This Row],[Week]]</f>
        <v>201329</v>
      </c>
      <c r="E111" s="1">
        <v>21.48</v>
      </c>
      <c r="F111" s="1">
        <v>1203.0800000000006</v>
      </c>
    </row>
    <row r="112" spans="2:6" x14ac:dyDescent="0.25">
      <c r="B112">
        <v>2013</v>
      </c>
      <c r="C112">
        <v>30</v>
      </c>
      <c r="D112">
        <f>tblZon[[#This Row],[Jaar]]*100+tblZon[[#This Row],[Week]]</f>
        <v>201330</v>
      </c>
      <c r="E112" s="1">
        <v>19.739999999999998</v>
      </c>
      <c r="F112" s="1">
        <v>1222.8200000000002</v>
      </c>
    </row>
    <row r="113" spans="2:6" x14ac:dyDescent="0.25">
      <c r="B113">
        <v>2013</v>
      </c>
      <c r="C113">
        <v>31</v>
      </c>
      <c r="D113">
        <f>tblZon[[#This Row],[Jaar]]*100+tblZon[[#This Row],[Week]]</f>
        <v>201331</v>
      </c>
      <c r="E113" s="1">
        <v>22.74</v>
      </c>
      <c r="F113" s="1">
        <v>1245.5600000000002</v>
      </c>
    </row>
    <row r="114" spans="2:6" x14ac:dyDescent="0.25">
      <c r="B114">
        <v>2013</v>
      </c>
      <c r="C114">
        <v>32</v>
      </c>
      <c r="D114">
        <f>tblZon[[#This Row],[Jaar]]*100+tblZon[[#This Row],[Week]]</f>
        <v>201332</v>
      </c>
      <c r="E114" s="1">
        <v>15.780000000000001</v>
      </c>
      <c r="F114" s="1">
        <v>1261.3400000000001</v>
      </c>
    </row>
    <row r="115" spans="2:6" x14ac:dyDescent="0.25">
      <c r="B115">
        <v>2013</v>
      </c>
      <c r="C115">
        <v>33</v>
      </c>
      <c r="D115">
        <f>tblZon[[#This Row],[Jaar]]*100+tblZon[[#This Row],[Week]]</f>
        <v>201333</v>
      </c>
      <c r="E115" s="1">
        <v>16.55</v>
      </c>
      <c r="F115" s="1">
        <v>1277.8900000000001</v>
      </c>
    </row>
    <row r="116" spans="2:6" x14ac:dyDescent="0.25">
      <c r="B116">
        <v>2013</v>
      </c>
      <c r="C116">
        <v>34</v>
      </c>
      <c r="D116">
        <f>tblZon[[#This Row],[Jaar]]*100+tblZon[[#This Row],[Week]]</f>
        <v>201334</v>
      </c>
      <c r="E116" s="1">
        <v>15.48</v>
      </c>
      <c r="F116" s="1">
        <v>1293.3700000000003</v>
      </c>
    </row>
    <row r="117" spans="2:6" x14ac:dyDescent="0.25">
      <c r="B117">
        <v>2013</v>
      </c>
      <c r="C117">
        <v>35</v>
      </c>
      <c r="D117">
        <f>tblZon[[#This Row],[Jaar]]*100+tblZon[[#This Row],[Week]]</f>
        <v>201335</v>
      </c>
      <c r="E117" s="1">
        <v>15.659999999999998</v>
      </c>
      <c r="F117" s="1">
        <v>1309.0300000000004</v>
      </c>
    </row>
    <row r="118" spans="2:6" x14ac:dyDescent="0.25">
      <c r="B118">
        <v>2013</v>
      </c>
      <c r="C118">
        <v>36</v>
      </c>
      <c r="D118">
        <f>tblZon[[#This Row],[Jaar]]*100+tblZon[[#This Row],[Week]]</f>
        <v>201336</v>
      </c>
      <c r="E118" s="1">
        <v>16.750000000000004</v>
      </c>
      <c r="F118" s="1">
        <v>1325.7800000000007</v>
      </c>
    </row>
    <row r="119" spans="2:6" x14ac:dyDescent="0.25">
      <c r="B119">
        <v>2013</v>
      </c>
      <c r="C119">
        <v>37</v>
      </c>
      <c r="D119">
        <f>tblZon[[#This Row],[Jaar]]*100+tblZon[[#This Row],[Week]]</f>
        <v>201337</v>
      </c>
      <c r="E119" s="1">
        <v>10.14</v>
      </c>
      <c r="F119" s="1">
        <v>1335.9200000000005</v>
      </c>
    </row>
    <row r="120" spans="2:6" x14ac:dyDescent="0.25">
      <c r="B120">
        <v>2013</v>
      </c>
      <c r="C120">
        <v>38</v>
      </c>
      <c r="D120">
        <f>tblZon[[#This Row],[Jaar]]*100+tblZon[[#This Row],[Week]]</f>
        <v>201338</v>
      </c>
      <c r="E120" s="1">
        <v>10.15</v>
      </c>
      <c r="F120" s="1">
        <v>1346.0700000000006</v>
      </c>
    </row>
    <row r="121" spans="2:6" x14ac:dyDescent="0.25">
      <c r="B121">
        <v>2013</v>
      </c>
      <c r="C121">
        <v>39</v>
      </c>
      <c r="D121">
        <f>tblZon[[#This Row],[Jaar]]*100+tblZon[[#This Row],[Week]]</f>
        <v>201339</v>
      </c>
      <c r="E121" s="1">
        <v>14.05</v>
      </c>
      <c r="F121" s="1">
        <v>1360.1200000000003</v>
      </c>
    </row>
    <row r="122" spans="2:6" x14ac:dyDescent="0.25">
      <c r="B122">
        <v>2013</v>
      </c>
      <c r="C122">
        <v>40</v>
      </c>
      <c r="D122">
        <f>tblZon[[#This Row],[Jaar]]*100+tblZon[[#This Row],[Week]]</f>
        <v>201340</v>
      </c>
      <c r="E122" s="1">
        <v>13.94</v>
      </c>
      <c r="F122" s="1">
        <v>1374.0600000000004</v>
      </c>
    </row>
    <row r="123" spans="2:6" x14ac:dyDescent="0.25">
      <c r="B123">
        <v>2013</v>
      </c>
      <c r="C123">
        <v>41</v>
      </c>
      <c r="D123">
        <f>tblZon[[#This Row],[Jaar]]*100+tblZon[[#This Row],[Week]]</f>
        <v>201341</v>
      </c>
      <c r="E123" s="1">
        <v>5.88</v>
      </c>
      <c r="F123" s="1">
        <v>1379.9399999999998</v>
      </c>
    </row>
    <row r="124" spans="2:6" x14ac:dyDescent="0.25">
      <c r="B124">
        <v>2013</v>
      </c>
      <c r="C124">
        <v>42</v>
      </c>
      <c r="D124">
        <f>tblZon[[#This Row],[Jaar]]*100+tblZon[[#This Row],[Week]]</f>
        <v>201342</v>
      </c>
      <c r="E124" s="1">
        <v>6.6899999999999995</v>
      </c>
      <c r="F124" s="1">
        <v>1386.6299999999999</v>
      </c>
    </row>
    <row r="125" spans="2:6" x14ac:dyDescent="0.25">
      <c r="B125">
        <v>2013</v>
      </c>
      <c r="C125">
        <v>43</v>
      </c>
      <c r="D125">
        <f>tblZon[[#This Row],[Jaar]]*100+tblZon[[#This Row],[Week]]</f>
        <v>201343</v>
      </c>
      <c r="E125" s="1">
        <v>9.1999999999999993</v>
      </c>
      <c r="F125" s="1">
        <v>1395.8299999999997</v>
      </c>
    </row>
    <row r="126" spans="2:6" x14ac:dyDescent="0.25">
      <c r="B126">
        <v>2013</v>
      </c>
      <c r="C126">
        <v>44</v>
      </c>
      <c r="D126">
        <f>tblZon[[#This Row],[Jaar]]*100+tblZon[[#This Row],[Week]]</f>
        <v>201344</v>
      </c>
      <c r="E126" s="1">
        <v>7.02</v>
      </c>
      <c r="F126" s="1">
        <v>1402.8499999999997</v>
      </c>
    </row>
    <row r="127" spans="2:6" x14ac:dyDescent="0.25">
      <c r="B127">
        <v>2013</v>
      </c>
      <c r="C127">
        <v>45</v>
      </c>
      <c r="D127">
        <f>tblZon[[#This Row],[Jaar]]*100+tblZon[[#This Row],[Week]]</f>
        <v>201345</v>
      </c>
      <c r="E127" s="1">
        <v>3.31</v>
      </c>
      <c r="F127" s="1">
        <v>1406.1599999999994</v>
      </c>
    </row>
    <row r="128" spans="2:6" x14ac:dyDescent="0.25">
      <c r="B128">
        <v>2013</v>
      </c>
      <c r="C128">
        <v>46</v>
      </c>
      <c r="D128">
        <f>tblZon[[#This Row],[Jaar]]*100+tblZon[[#This Row],[Week]]</f>
        <v>201346</v>
      </c>
      <c r="E128" s="1">
        <v>4.2699999999999996</v>
      </c>
      <c r="F128" s="1">
        <v>1410.4299999999994</v>
      </c>
    </row>
    <row r="129" spans="2:6" x14ac:dyDescent="0.25">
      <c r="B129">
        <v>2013</v>
      </c>
      <c r="C129">
        <v>47</v>
      </c>
      <c r="D129">
        <f>tblZon[[#This Row],[Jaar]]*100+tblZon[[#This Row],[Week]]</f>
        <v>201347</v>
      </c>
      <c r="E129" s="1">
        <v>1.44</v>
      </c>
      <c r="F129" s="1">
        <v>1411.8699999999997</v>
      </c>
    </row>
    <row r="130" spans="2:6" x14ac:dyDescent="0.25">
      <c r="B130">
        <v>2013</v>
      </c>
      <c r="C130">
        <v>48</v>
      </c>
      <c r="D130">
        <f>tblZon[[#This Row],[Jaar]]*100+tblZon[[#This Row],[Week]]</f>
        <v>201348</v>
      </c>
      <c r="E130" s="1">
        <v>1.8699999999999999</v>
      </c>
      <c r="F130" s="1">
        <v>1413.7399999999996</v>
      </c>
    </row>
    <row r="131" spans="2:6" x14ac:dyDescent="0.25">
      <c r="B131">
        <v>2013</v>
      </c>
      <c r="C131">
        <v>49</v>
      </c>
      <c r="D131">
        <f>tblZon[[#This Row],[Jaar]]*100+tblZon[[#This Row],[Week]]</f>
        <v>201349</v>
      </c>
      <c r="E131" s="1">
        <v>3.2600000000000002</v>
      </c>
      <c r="F131" s="1">
        <v>1416.9999999999995</v>
      </c>
    </row>
    <row r="132" spans="2:6" x14ac:dyDescent="0.25">
      <c r="B132">
        <v>2013</v>
      </c>
      <c r="C132">
        <v>50</v>
      </c>
      <c r="D132">
        <f>tblZon[[#This Row],[Jaar]]*100+tblZon[[#This Row],[Week]]</f>
        <v>201350</v>
      </c>
      <c r="E132" s="1">
        <v>6.5000000000000009</v>
      </c>
      <c r="F132" s="1">
        <v>1423.4999999999995</v>
      </c>
    </row>
    <row r="133" spans="2:6" x14ac:dyDescent="0.25">
      <c r="B133">
        <v>2013</v>
      </c>
      <c r="C133">
        <v>51</v>
      </c>
      <c r="D133">
        <f>tblZon[[#This Row],[Jaar]]*100+tblZon[[#This Row],[Week]]</f>
        <v>201351</v>
      </c>
      <c r="E133" s="1">
        <v>4.2699999999999996</v>
      </c>
      <c r="F133" s="1">
        <v>1427.7699999999998</v>
      </c>
    </row>
    <row r="134" spans="2:6" x14ac:dyDescent="0.25">
      <c r="B134">
        <v>2013</v>
      </c>
      <c r="C134">
        <v>52</v>
      </c>
      <c r="D134">
        <f>tblZon[[#This Row],[Jaar]]*100+tblZon[[#This Row],[Week]]</f>
        <v>201352</v>
      </c>
      <c r="E134" s="1">
        <v>2.29</v>
      </c>
      <c r="F134" s="1">
        <v>1430.0599999999997</v>
      </c>
    </row>
    <row r="135" spans="2:6" x14ac:dyDescent="0.25">
      <c r="B135">
        <v>2013</v>
      </c>
      <c r="C135">
        <v>53</v>
      </c>
      <c r="D135">
        <f>tblZon[[#This Row],[Jaar]]*100+tblZon[[#This Row],[Week]]</f>
        <v>201353</v>
      </c>
      <c r="E135" s="1">
        <v>1.5099999999999998</v>
      </c>
      <c r="F135" s="1">
        <v>1431.5699999999997</v>
      </c>
    </row>
    <row r="136" spans="2:6" x14ac:dyDescent="0.25">
      <c r="B136">
        <v>2014</v>
      </c>
      <c r="C136">
        <v>1</v>
      </c>
      <c r="D136">
        <f>tblZon[[#This Row],[Jaar]]*100+tblZon[[#This Row],[Week]]</f>
        <v>201401</v>
      </c>
      <c r="E136" s="1">
        <v>2.4400000000000004</v>
      </c>
      <c r="F136" s="1">
        <v>1434.0099999999995</v>
      </c>
    </row>
    <row r="137" spans="2:6" x14ac:dyDescent="0.25">
      <c r="B137">
        <v>2014</v>
      </c>
      <c r="C137">
        <v>2</v>
      </c>
      <c r="D137">
        <f>tblZon[[#This Row],[Jaar]]*100+tblZon[[#This Row],[Week]]</f>
        <v>201402</v>
      </c>
      <c r="E137" s="1">
        <v>4.97</v>
      </c>
      <c r="F137" s="1">
        <v>1438.9799999999998</v>
      </c>
    </row>
    <row r="138" spans="2:6" x14ac:dyDescent="0.25">
      <c r="B138">
        <v>2014</v>
      </c>
      <c r="C138">
        <v>3</v>
      </c>
      <c r="D138">
        <f>tblZon[[#This Row],[Jaar]]*100+tblZon[[#This Row],[Week]]</f>
        <v>201403</v>
      </c>
      <c r="E138" s="1">
        <v>4.09</v>
      </c>
      <c r="F138" s="1">
        <v>1443.07</v>
      </c>
    </row>
    <row r="139" spans="2:6" x14ac:dyDescent="0.25">
      <c r="B139">
        <v>2014</v>
      </c>
      <c r="C139">
        <v>4</v>
      </c>
      <c r="D139">
        <f>tblZon[[#This Row],[Jaar]]*100+tblZon[[#This Row],[Week]]</f>
        <v>201404</v>
      </c>
      <c r="E139" s="1">
        <v>2.94</v>
      </c>
      <c r="F139" s="1">
        <v>1446.01</v>
      </c>
    </row>
    <row r="140" spans="2:6" x14ac:dyDescent="0.25">
      <c r="B140">
        <v>2014</v>
      </c>
      <c r="C140">
        <v>5</v>
      </c>
      <c r="D140">
        <f>tblZon[[#This Row],[Jaar]]*100+tblZon[[#This Row],[Week]]</f>
        <v>201405</v>
      </c>
      <c r="E140" s="1">
        <v>7.68</v>
      </c>
      <c r="F140" s="1">
        <v>1453.69</v>
      </c>
    </row>
    <row r="141" spans="2:6" x14ac:dyDescent="0.25">
      <c r="B141">
        <v>2014</v>
      </c>
      <c r="C141">
        <v>6</v>
      </c>
      <c r="D141">
        <f>tblZon[[#This Row],[Jaar]]*100+tblZon[[#This Row],[Week]]</f>
        <v>201406</v>
      </c>
      <c r="E141" s="1">
        <v>6.49</v>
      </c>
      <c r="F141" s="1">
        <v>1460.18</v>
      </c>
    </row>
    <row r="142" spans="2:6" x14ac:dyDescent="0.25">
      <c r="B142">
        <v>2014</v>
      </c>
      <c r="C142">
        <v>7</v>
      </c>
      <c r="D142">
        <f>tblZon[[#This Row],[Jaar]]*100+tblZon[[#This Row],[Week]]</f>
        <v>201407</v>
      </c>
      <c r="E142" s="1">
        <v>6.2339999999999991</v>
      </c>
      <c r="F142" s="1">
        <v>1466.4139999999998</v>
      </c>
    </row>
    <row r="143" spans="2:6" x14ac:dyDescent="0.25">
      <c r="B143">
        <v>2014</v>
      </c>
      <c r="C143">
        <v>8</v>
      </c>
      <c r="D143">
        <f>tblZon[[#This Row],[Jaar]]*100+tblZon[[#This Row],[Week]]</f>
        <v>201408</v>
      </c>
      <c r="E143" s="1">
        <v>8.27</v>
      </c>
      <c r="F143" s="1">
        <v>1474.6839999999997</v>
      </c>
    </row>
    <row r="144" spans="2:6" x14ac:dyDescent="0.25">
      <c r="B144">
        <v>2014</v>
      </c>
      <c r="C144">
        <v>9</v>
      </c>
      <c r="D144">
        <f>tblZon[[#This Row],[Jaar]]*100+tblZon[[#This Row],[Week]]</f>
        <v>201409</v>
      </c>
      <c r="E144" s="1">
        <v>10.09</v>
      </c>
      <c r="F144" s="1">
        <v>1484.7739999999997</v>
      </c>
    </row>
    <row r="145" spans="2:6" x14ac:dyDescent="0.25">
      <c r="B145">
        <v>2014</v>
      </c>
      <c r="C145">
        <v>10</v>
      </c>
      <c r="D145">
        <f>tblZon[[#This Row],[Jaar]]*100+tblZon[[#This Row],[Week]]</f>
        <v>201410</v>
      </c>
      <c r="E145" s="1">
        <v>15.009999999999998</v>
      </c>
      <c r="F145" s="1">
        <v>1499.7839999999994</v>
      </c>
    </row>
    <row r="146" spans="2:6" x14ac:dyDescent="0.25">
      <c r="B146">
        <v>2014</v>
      </c>
      <c r="C146">
        <v>11</v>
      </c>
      <c r="D146">
        <f>tblZon[[#This Row],[Jaar]]*100+tblZon[[#This Row],[Week]]</f>
        <v>201411</v>
      </c>
      <c r="E146" s="1">
        <v>15.64</v>
      </c>
      <c r="F146" s="1">
        <v>1515.4239999999993</v>
      </c>
    </row>
    <row r="147" spans="2:6" x14ac:dyDescent="0.25">
      <c r="B147">
        <v>2014</v>
      </c>
      <c r="C147">
        <v>12</v>
      </c>
      <c r="D147">
        <f>tblZon[[#This Row],[Jaar]]*100+tblZon[[#This Row],[Week]]</f>
        <v>201412</v>
      </c>
      <c r="E147" s="1">
        <v>10.590000000000002</v>
      </c>
      <c r="F147" s="1">
        <v>1526.0139999999992</v>
      </c>
    </row>
    <row r="148" spans="2:6" x14ac:dyDescent="0.25">
      <c r="B148">
        <v>2014</v>
      </c>
      <c r="C148">
        <v>13</v>
      </c>
      <c r="D148">
        <f>tblZon[[#This Row],[Jaar]]*100+tblZon[[#This Row],[Week]]</f>
        <v>201413</v>
      </c>
      <c r="E148" s="1">
        <v>16.29</v>
      </c>
      <c r="F148" s="1">
        <v>1542.303999999999</v>
      </c>
    </row>
    <row r="149" spans="2:6" x14ac:dyDescent="0.25">
      <c r="B149">
        <v>2014</v>
      </c>
      <c r="C149">
        <v>14</v>
      </c>
      <c r="D149">
        <f>tblZon[[#This Row],[Jaar]]*100+tblZon[[#This Row],[Week]]</f>
        <v>201414</v>
      </c>
      <c r="E149" s="1">
        <v>13.46</v>
      </c>
      <c r="F149" s="1">
        <v>1555.7639999999992</v>
      </c>
    </row>
    <row r="150" spans="2:6" x14ac:dyDescent="0.25">
      <c r="B150">
        <v>2014</v>
      </c>
      <c r="C150">
        <v>15</v>
      </c>
      <c r="D150">
        <f>tblZon[[#This Row],[Jaar]]*100+tblZon[[#This Row],[Week]]</f>
        <v>201415</v>
      </c>
      <c r="E150" s="1">
        <v>15.67</v>
      </c>
      <c r="F150" s="1">
        <v>1571.4339999999993</v>
      </c>
    </row>
    <row r="151" spans="2:6" x14ac:dyDescent="0.25">
      <c r="B151">
        <v>2014</v>
      </c>
      <c r="C151">
        <v>16</v>
      </c>
      <c r="D151">
        <f>tblZon[[#This Row],[Jaar]]*100+tblZon[[#This Row],[Week]]</f>
        <v>201416</v>
      </c>
      <c r="E151" s="1">
        <v>19.46</v>
      </c>
      <c r="F151" s="1">
        <v>1590.8939999999996</v>
      </c>
    </row>
    <row r="152" spans="2:6" x14ac:dyDescent="0.25">
      <c r="B152">
        <v>2014</v>
      </c>
      <c r="C152">
        <v>17</v>
      </c>
      <c r="D152">
        <f>tblZon[[#This Row],[Jaar]]*100+tblZon[[#This Row],[Week]]</f>
        <v>201417</v>
      </c>
      <c r="E152" s="1">
        <v>16.34</v>
      </c>
      <c r="F152" s="1">
        <v>1607.2339999999997</v>
      </c>
    </row>
    <row r="153" spans="2:6" x14ac:dyDescent="0.25">
      <c r="B153">
        <v>2014</v>
      </c>
      <c r="C153">
        <v>18</v>
      </c>
      <c r="D153">
        <f>tblZon[[#This Row],[Jaar]]*100+tblZon[[#This Row],[Week]]</f>
        <v>201418</v>
      </c>
      <c r="E153" s="1">
        <v>13.319999999999999</v>
      </c>
      <c r="F153" s="1">
        <v>1620.5539999999996</v>
      </c>
    </row>
    <row r="154" spans="2:6" x14ac:dyDescent="0.25">
      <c r="B154">
        <v>2014</v>
      </c>
      <c r="C154">
        <v>19</v>
      </c>
      <c r="D154">
        <f>tblZon[[#This Row],[Jaar]]*100+tblZon[[#This Row],[Week]]</f>
        <v>201419</v>
      </c>
      <c r="E154" s="1">
        <v>15.110000000000001</v>
      </c>
      <c r="F154" s="1">
        <v>1635.6639999999995</v>
      </c>
    </row>
    <row r="155" spans="2:6" x14ac:dyDescent="0.25">
      <c r="B155">
        <v>2014</v>
      </c>
      <c r="C155">
        <v>20</v>
      </c>
      <c r="D155">
        <f>tblZon[[#This Row],[Jaar]]*100+tblZon[[#This Row],[Week]]</f>
        <v>201420</v>
      </c>
      <c r="E155" s="1">
        <v>18.670000000000002</v>
      </c>
      <c r="F155" s="1">
        <v>1654.3339999999996</v>
      </c>
    </row>
    <row r="156" spans="2:6" x14ac:dyDescent="0.25">
      <c r="B156">
        <v>2014</v>
      </c>
      <c r="C156">
        <v>21</v>
      </c>
      <c r="D156">
        <f>tblZon[[#This Row],[Jaar]]*100+tblZon[[#This Row],[Week]]</f>
        <v>201421</v>
      </c>
      <c r="E156" s="1">
        <v>17.909999999999997</v>
      </c>
      <c r="F156" s="1">
        <v>1672.2439999999995</v>
      </c>
    </row>
    <row r="157" spans="2:6" x14ac:dyDescent="0.25">
      <c r="B157">
        <v>2014</v>
      </c>
      <c r="C157">
        <v>22</v>
      </c>
      <c r="D157">
        <f>tblZon[[#This Row],[Jaar]]*100+tblZon[[#This Row],[Week]]</f>
        <v>201422</v>
      </c>
      <c r="E157" s="1">
        <v>16.860000000000003</v>
      </c>
      <c r="F157" s="1">
        <v>1689.1039999999994</v>
      </c>
    </row>
    <row r="158" spans="2:6" x14ac:dyDescent="0.25">
      <c r="B158">
        <v>2014</v>
      </c>
      <c r="C158">
        <v>23</v>
      </c>
      <c r="D158">
        <f>tblZon[[#This Row],[Jaar]]*100+tblZon[[#This Row],[Week]]</f>
        <v>201423</v>
      </c>
      <c r="E158" s="1">
        <v>22.07</v>
      </c>
      <c r="F158" s="1">
        <v>1711.1739999999993</v>
      </c>
    </row>
    <row r="159" spans="2:6" x14ac:dyDescent="0.25">
      <c r="B159">
        <v>2014</v>
      </c>
      <c r="C159">
        <v>24</v>
      </c>
      <c r="D159">
        <f>tblZon[[#This Row],[Jaar]]*100+tblZon[[#This Row],[Week]]</f>
        <v>201424</v>
      </c>
      <c r="E159" s="1">
        <v>22.599999999999998</v>
      </c>
      <c r="F159" s="1">
        <v>1733.7739999999994</v>
      </c>
    </row>
    <row r="160" spans="2:6" x14ac:dyDescent="0.25">
      <c r="B160">
        <v>2014</v>
      </c>
      <c r="C160">
        <v>25</v>
      </c>
      <c r="D160">
        <f>tblZon[[#This Row],[Jaar]]*100+tblZon[[#This Row],[Week]]</f>
        <v>201425</v>
      </c>
      <c r="E160" s="1">
        <v>16.240000000000002</v>
      </c>
      <c r="F160" s="1">
        <v>1750.0139999999992</v>
      </c>
    </row>
    <row r="161" spans="2:6" x14ac:dyDescent="0.25">
      <c r="B161">
        <v>2014</v>
      </c>
      <c r="C161">
        <v>26</v>
      </c>
      <c r="D161">
        <f>tblZon[[#This Row],[Jaar]]*100+tblZon[[#This Row],[Week]]</f>
        <v>201426</v>
      </c>
      <c r="E161" s="1">
        <v>17.88</v>
      </c>
      <c r="F161" s="1">
        <v>1767.8939999999996</v>
      </c>
    </row>
    <row r="162" spans="2:6" x14ac:dyDescent="0.25">
      <c r="B162">
        <v>2014</v>
      </c>
      <c r="C162">
        <v>27</v>
      </c>
      <c r="D162">
        <f>tblZon[[#This Row],[Jaar]]*100+tblZon[[#This Row],[Week]]</f>
        <v>201427</v>
      </c>
      <c r="E162" s="1">
        <v>21.369999999999997</v>
      </c>
      <c r="F162" s="1">
        <v>1789.2639999999997</v>
      </c>
    </row>
    <row r="163" spans="2:6" x14ac:dyDescent="0.25">
      <c r="B163">
        <v>2014</v>
      </c>
      <c r="C163">
        <v>28</v>
      </c>
      <c r="D163">
        <f>tblZon[[#This Row],[Jaar]]*100+tblZon[[#This Row],[Week]]</f>
        <v>201428</v>
      </c>
      <c r="E163" s="1">
        <v>9.2200000000000006</v>
      </c>
      <c r="F163" s="1">
        <v>1798.4839999999997</v>
      </c>
    </row>
    <row r="164" spans="2:6" x14ac:dyDescent="0.25">
      <c r="B164">
        <v>2014</v>
      </c>
      <c r="C164">
        <v>29</v>
      </c>
      <c r="D164">
        <f>tblZon[[#This Row],[Jaar]]*100+tblZon[[#This Row],[Week]]</f>
        <v>201429</v>
      </c>
      <c r="E164" s="1">
        <v>19.07</v>
      </c>
      <c r="F164" s="1">
        <v>1817.5539999999994</v>
      </c>
    </row>
    <row r="165" spans="2:6" x14ac:dyDescent="0.25">
      <c r="B165">
        <v>2014</v>
      </c>
      <c r="C165">
        <v>30</v>
      </c>
      <c r="D165">
        <f>tblZon[[#This Row],[Jaar]]*100+tblZon[[#This Row],[Week]]</f>
        <v>201430</v>
      </c>
      <c r="E165" s="1">
        <v>19.88</v>
      </c>
      <c r="F165" s="1">
        <v>1837.4339999999988</v>
      </c>
    </row>
    <row r="166" spans="2:6" x14ac:dyDescent="0.25">
      <c r="B166">
        <v>2014</v>
      </c>
      <c r="C166">
        <v>31</v>
      </c>
      <c r="D166">
        <f>tblZon[[#This Row],[Jaar]]*100+tblZon[[#This Row],[Week]]</f>
        <v>201431</v>
      </c>
      <c r="E166" s="1">
        <v>19.48</v>
      </c>
      <c r="F166" s="1">
        <v>1856.9139999999984</v>
      </c>
    </row>
    <row r="167" spans="2:6" x14ac:dyDescent="0.25">
      <c r="B167">
        <v>2014</v>
      </c>
      <c r="C167">
        <v>32</v>
      </c>
      <c r="D167">
        <f>tblZon[[#This Row],[Jaar]]*100+tblZon[[#This Row],[Week]]</f>
        <v>201432</v>
      </c>
      <c r="E167" s="1">
        <v>14.76</v>
      </c>
      <c r="F167" s="1">
        <v>1871.6739999999984</v>
      </c>
    </row>
    <row r="168" spans="2:6" x14ac:dyDescent="0.25">
      <c r="B168">
        <v>2014</v>
      </c>
      <c r="C168">
        <v>33</v>
      </c>
      <c r="D168">
        <f>tblZon[[#This Row],[Jaar]]*100+tblZon[[#This Row],[Week]]</f>
        <v>201433</v>
      </c>
      <c r="E168" s="1">
        <v>13.309999999999999</v>
      </c>
      <c r="F168" s="1">
        <v>1884.9839999999986</v>
      </c>
    </row>
    <row r="169" spans="2:6" x14ac:dyDescent="0.25">
      <c r="B169">
        <v>2014</v>
      </c>
      <c r="C169">
        <v>34</v>
      </c>
      <c r="D169">
        <f>tblZon[[#This Row],[Jaar]]*100+tblZon[[#This Row],[Week]]</f>
        <v>201434</v>
      </c>
      <c r="E169" s="1">
        <v>14.97</v>
      </c>
      <c r="F169" s="1">
        <v>1899.9539999999986</v>
      </c>
    </row>
    <row r="170" spans="2:6" x14ac:dyDescent="0.25">
      <c r="B170">
        <v>2014</v>
      </c>
      <c r="C170">
        <v>35</v>
      </c>
      <c r="D170">
        <f>tblZon[[#This Row],[Jaar]]*100+tblZon[[#This Row],[Week]]</f>
        <v>201435</v>
      </c>
      <c r="E170" s="1">
        <v>10.969999999999999</v>
      </c>
      <c r="F170" s="1">
        <v>1910.9239999999986</v>
      </c>
    </row>
    <row r="171" spans="2:6" x14ac:dyDescent="0.25">
      <c r="B171">
        <v>2014</v>
      </c>
      <c r="C171">
        <v>36</v>
      </c>
      <c r="D171">
        <f>tblZon[[#This Row],[Jaar]]*100+tblZon[[#This Row],[Week]]</f>
        <v>201436</v>
      </c>
      <c r="E171" s="1">
        <v>15.64</v>
      </c>
      <c r="F171" s="1">
        <v>1926.5639999999987</v>
      </c>
    </row>
    <row r="172" spans="2:6" x14ac:dyDescent="0.25">
      <c r="B172">
        <v>2014</v>
      </c>
      <c r="C172">
        <v>37</v>
      </c>
      <c r="D172">
        <f>tblZon[[#This Row],[Jaar]]*100+tblZon[[#This Row],[Week]]</f>
        <v>201437</v>
      </c>
      <c r="E172" s="1">
        <v>15.4</v>
      </c>
      <c r="F172" s="1">
        <v>1941.963999999999</v>
      </c>
    </row>
    <row r="173" spans="2:6" x14ac:dyDescent="0.25">
      <c r="B173">
        <v>2014</v>
      </c>
      <c r="C173">
        <v>38</v>
      </c>
      <c r="D173">
        <f>tblZon[[#This Row],[Jaar]]*100+tblZon[[#This Row],[Week]]</f>
        <v>201438</v>
      </c>
      <c r="E173" s="1">
        <v>14.25</v>
      </c>
      <c r="F173" s="1">
        <v>1956.2139999999988</v>
      </c>
    </row>
    <row r="174" spans="2:6" x14ac:dyDescent="0.25">
      <c r="B174">
        <v>2014</v>
      </c>
      <c r="C174">
        <v>39</v>
      </c>
      <c r="D174">
        <f>tblZon[[#This Row],[Jaar]]*100+tblZon[[#This Row],[Week]]</f>
        <v>201439</v>
      </c>
      <c r="E174" s="1">
        <v>13.7</v>
      </c>
      <c r="F174" s="1">
        <v>1969.9139999999986</v>
      </c>
    </row>
    <row r="175" spans="2:6" x14ac:dyDescent="0.25">
      <c r="B175">
        <v>2014</v>
      </c>
      <c r="C175">
        <v>40</v>
      </c>
      <c r="D175">
        <f>tblZon[[#This Row],[Jaar]]*100+tblZon[[#This Row],[Week]]</f>
        <v>201440</v>
      </c>
      <c r="E175" s="1">
        <v>12.39</v>
      </c>
      <c r="F175" s="1">
        <v>1982.3039999999987</v>
      </c>
    </row>
    <row r="176" spans="2:6" x14ac:dyDescent="0.25">
      <c r="B176">
        <v>2014</v>
      </c>
      <c r="C176">
        <v>41</v>
      </c>
      <c r="D176">
        <f>tblZon[[#This Row],[Jaar]]*100+tblZon[[#This Row],[Week]]</f>
        <v>201441</v>
      </c>
      <c r="E176" s="1">
        <v>6.7099999999999991</v>
      </c>
      <c r="F176" s="1">
        <v>1989.0139999999988</v>
      </c>
    </row>
    <row r="177" spans="2:6" x14ac:dyDescent="0.25">
      <c r="B177">
        <v>2014</v>
      </c>
      <c r="C177">
        <v>42</v>
      </c>
      <c r="D177">
        <f>tblZon[[#This Row],[Jaar]]*100+tblZon[[#This Row],[Week]]</f>
        <v>201442</v>
      </c>
      <c r="E177" s="1">
        <v>10.19</v>
      </c>
      <c r="F177" s="1">
        <v>1999.203999999999</v>
      </c>
    </row>
    <row r="178" spans="2:6" x14ac:dyDescent="0.25">
      <c r="B178">
        <v>2014</v>
      </c>
      <c r="C178">
        <v>43</v>
      </c>
      <c r="D178">
        <f>tblZon[[#This Row],[Jaar]]*100+tblZon[[#This Row],[Week]]</f>
        <v>201443</v>
      </c>
      <c r="E178" s="1">
        <v>7.39</v>
      </c>
      <c r="F178" s="1">
        <v>2006.5939999999994</v>
      </c>
    </row>
    <row r="179" spans="2:6" x14ac:dyDescent="0.25">
      <c r="B179">
        <v>2014</v>
      </c>
      <c r="C179">
        <v>44</v>
      </c>
      <c r="D179">
        <f>tblZon[[#This Row],[Jaar]]*100+tblZon[[#This Row],[Week]]</f>
        <v>201444</v>
      </c>
      <c r="E179" s="1">
        <v>9.34</v>
      </c>
      <c r="F179" s="1">
        <v>2015.9339999999997</v>
      </c>
    </row>
    <row r="180" spans="2:6" x14ac:dyDescent="0.25">
      <c r="B180">
        <v>2014</v>
      </c>
      <c r="C180">
        <v>45</v>
      </c>
      <c r="D180">
        <f>tblZon[[#This Row],[Jaar]]*100+tblZon[[#This Row],[Week]]</f>
        <v>201445</v>
      </c>
      <c r="E180" s="1">
        <v>5.09</v>
      </c>
      <c r="F180" s="1">
        <v>2021.0239999999999</v>
      </c>
    </row>
    <row r="181" spans="2:6" x14ac:dyDescent="0.25">
      <c r="B181">
        <v>2014</v>
      </c>
      <c r="C181">
        <v>46</v>
      </c>
      <c r="D181">
        <f>tblZon[[#This Row],[Jaar]]*100+tblZon[[#This Row],[Week]]</f>
        <v>201446</v>
      </c>
      <c r="E181" s="1">
        <v>4.55</v>
      </c>
      <c r="F181" s="1">
        <v>2025.5739999999998</v>
      </c>
    </row>
    <row r="182" spans="2:6" x14ac:dyDescent="0.25">
      <c r="B182">
        <v>2014</v>
      </c>
      <c r="C182">
        <v>47</v>
      </c>
      <c r="D182">
        <f>tblZon[[#This Row],[Jaar]]*100+tblZon[[#This Row],[Week]]</f>
        <v>201447</v>
      </c>
      <c r="E182" s="1">
        <v>5.26</v>
      </c>
      <c r="F182" s="1">
        <v>2030.8339999999998</v>
      </c>
    </row>
    <row r="183" spans="2:6" x14ac:dyDescent="0.25">
      <c r="B183">
        <v>2014</v>
      </c>
      <c r="C183">
        <v>48</v>
      </c>
      <c r="D183">
        <f>tblZon[[#This Row],[Jaar]]*100+tblZon[[#This Row],[Week]]</f>
        <v>201448</v>
      </c>
      <c r="E183" s="1">
        <v>4.9400000000000013</v>
      </c>
      <c r="F183" s="1">
        <v>2035.7739999999999</v>
      </c>
    </row>
    <row r="184" spans="2:6" x14ac:dyDescent="0.25">
      <c r="B184">
        <v>2014</v>
      </c>
      <c r="C184">
        <v>49</v>
      </c>
      <c r="D184">
        <f>tblZon[[#This Row],[Jaar]]*100+tblZon[[#This Row],[Week]]</f>
        <v>201449</v>
      </c>
      <c r="E184" s="1">
        <v>1.1000000000000001</v>
      </c>
      <c r="F184" s="1">
        <v>2036.8739999999998</v>
      </c>
    </row>
    <row r="185" spans="2:6" x14ac:dyDescent="0.25">
      <c r="B185">
        <v>2014</v>
      </c>
      <c r="C185">
        <v>50</v>
      </c>
      <c r="D185">
        <f>tblZon[[#This Row],[Jaar]]*100+tblZon[[#This Row],[Week]]</f>
        <v>201450</v>
      </c>
      <c r="E185" s="1">
        <v>2.17</v>
      </c>
      <c r="F185" s="1">
        <v>2039.0439999999999</v>
      </c>
    </row>
    <row r="186" spans="2:6" x14ac:dyDescent="0.25">
      <c r="B186">
        <v>2014</v>
      </c>
      <c r="C186">
        <v>51</v>
      </c>
      <c r="D186">
        <f>tblZon[[#This Row],[Jaar]]*100+tblZon[[#This Row],[Week]]</f>
        <v>201451</v>
      </c>
      <c r="E186" s="1">
        <v>0.44999999999999996</v>
      </c>
      <c r="F186" s="1">
        <v>2039.4939999999995</v>
      </c>
    </row>
    <row r="187" spans="2:6" x14ac:dyDescent="0.25">
      <c r="B187">
        <v>2014</v>
      </c>
      <c r="C187">
        <v>52</v>
      </c>
      <c r="D187">
        <f>tblZon[[#This Row],[Jaar]]*100+tblZon[[#This Row],[Week]]</f>
        <v>201452</v>
      </c>
      <c r="E187" s="1">
        <v>1.9300000000000002</v>
      </c>
      <c r="F187" s="1">
        <v>2041.4239999999993</v>
      </c>
    </row>
    <row r="188" spans="2:6" x14ac:dyDescent="0.25">
      <c r="B188">
        <v>2014</v>
      </c>
      <c r="C188">
        <v>53</v>
      </c>
      <c r="D188">
        <f>tblZon[[#This Row],[Jaar]]*100+tblZon[[#This Row],[Week]]</f>
        <v>201453</v>
      </c>
      <c r="E188" s="1">
        <v>0.74</v>
      </c>
      <c r="F188" s="1">
        <v>2042.1639999999993</v>
      </c>
    </row>
    <row r="189" spans="2:6" x14ac:dyDescent="0.25">
      <c r="B189">
        <v>2015</v>
      </c>
      <c r="C189">
        <v>1</v>
      </c>
      <c r="D189">
        <f>tblZon[[#This Row],[Jaar]]*100+tblZon[[#This Row],[Week]]</f>
        <v>201501</v>
      </c>
      <c r="E189" s="1">
        <v>2.35</v>
      </c>
      <c r="F189" s="1">
        <v>2044.5139999999992</v>
      </c>
    </row>
    <row r="190" spans="2:6" x14ac:dyDescent="0.25">
      <c r="B190">
        <v>2015</v>
      </c>
      <c r="C190">
        <v>2</v>
      </c>
      <c r="D190">
        <f>tblZon[[#This Row],[Jaar]]*100+tblZon[[#This Row],[Week]]</f>
        <v>201502</v>
      </c>
      <c r="E190" s="1">
        <v>3.5999999999999992</v>
      </c>
      <c r="F190" s="1">
        <v>2048.1139999999991</v>
      </c>
    </row>
    <row r="191" spans="2:6" x14ac:dyDescent="0.25">
      <c r="B191">
        <v>2015</v>
      </c>
      <c r="C191">
        <v>3</v>
      </c>
      <c r="D191">
        <f>tblZon[[#This Row],[Jaar]]*100+tblZon[[#This Row],[Week]]</f>
        <v>201503</v>
      </c>
      <c r="E191" s="1">
        <v>3.09</v>
      </c>
      <c r="F191" s="1">
        <v>2051.2039999999984</v>
      </c>
    </row>
    <row r="192" spans="2:6" x14ac:dyDescent="0.25">
      <c r="B192">
        <v>2015</v>
      </c>
      <c r="C192">
        <v>4</v>
      </c>
      <c r="D192">
        <f>tblZon[[#This Row],[Jaar]]*100+tblZon[[#This Row],[Week]]</f>
        <v>201504</v>
      </c>
      <c r="E192" s="1">
        <v>2.2999999999999998</v>
      </c>
      <c r="F192" s="1">
        <v>2053.503999999999</v>
      </c>
    </row>
    <row r="193" spans="2:6" x14ac:dyDescent="0.25">
      <c r="B193">
        <v>2015</v>
      </c>
      <c r="C193">
        <v>5</v>
      </c>
      <c r="D193">
        <f>tblZon[[#This Row],[Jaar]]*100+tblZon[[#This Row],[Week]]</f>
        <v>201505</v>
      </c>
      <c r="E193" s="1">
        <v>2.48</v>
      </c>
      <c r="F193" s="1">
        <v>2055.983999999999</v>
      </c>
    </row>
    <row r="194" spans="2:6" x14ac:dyDescent="0.25">
      <c r="B194">
        <v>2015</v>
      </c>
      <c r="C194">
        <v>6</v>
      </c>
      <c r="D194">
        <f>tblZon[[#This Row],[Jaar]]*100+tblZon[[#This Row],[Week]]</f>
        <v>201506</v>
      </c>
      <c r="E194" s="1">
        <v>5.77</v>
      </c>
      <c r="F194" s="1">
        <v>2061.753999999999</v>
      </c>
    </row>
    <row r="195" spans="2:6" x14ac:dyDescent="0.25">
      <c r="B195">
        <v>2015</v>
      </c>
      <c r="C195">
        <v>7</v>
      </c>
      <c r="D195">
        <f>tblZon[[#This Row],[Jaar]]*100+tblZon[[#This Row],[Week]]</f>
        <v>201507</v>
      </c>
      <c r="E195" s="1">
        <v>9.9499999999999993</v>
      </c>
      <c r="F195" s="1">
        <v>2071.7039999999993</v>
      </c>
    </row>
    <row r="196" spans="2:6" x14ac:dyDescent="0.25">
      <c r="B196">
        <v>2015</v>
      </c>
      <c r="C196">
        <v>8</v>
      </c>
      <c r="D196">
        <f>tblZon[[#This Row],[Jaar]]*100+tblZon[[#This Row],[Week]]</f>
        <v>201508</v>
      </c>
      <c r="E196" s="1">
        <v>8.41</v>
      </c>
      <c r="F196" s="1">
        <v>2080.1139999999991</v>
      </c>
    </row>
    <row r="197" spans="2:6" x14ac:dyDescent="0.25">
      <c r="B197">
        <v>2015</v>
      </c>
      <c r="C197">
        <v>9</v>
      </c>
      <c r="D197">
        <f>tblZon[[#This Row],[Jaar]]*100+tblZon[[#This Row],[Week]]</f>
        <v>201509</v>
      </c>
      <c r="E197" s="1">
        <v>8.7799999999999994</v>
      </c>
      <c r="F197" s="1">
        <v>2088.8939999999989</v>
      </c>
    </row>
    <row r="198" spans="2:6" x14ac:dyDescent="0.25">
      <c r="B198">
        <v>2015</v>
      </c>
      <c r="C198">
        <v>10</v>
      </c>
      <c r="D198">
        <f>tblZon[[#This Row],[Jaar]]*100+tblZon[[#This Row],[Week]]</f>
        <v>201510</v>
      </c>
      <c r="E198" s="1">
        <v>10.91</v>
      </c>
      <c r="F198" s="1">
        <v>2099.8039999999992</v>
      </c>
    </row>
    <row r="199" spans="2:6" x14ac:dyDescent="0.25">
      <c r="B199">
        <v>2015</v>
      </c>
      <c r="C199">
        <v>11</v>
      </c>
      <c r="D199">
        <f>tblZon[[#This Row],[Jaar]]*100+tblZon[[#This Row],[Week]]</f>
        <v>201511</v>
      </c>
      <c r="E199" s="1">
        <v>12.040000000000001</v>
      </c>
      <c r="F199" s="1">
        <v>2111.8439999999996</v>
      </c>
    </row>
    <row r="200" spans="2:6" x14ac:dyDescent="0.25">
      <c r="B200">
        <v>2015</v>
      </c>
      <c r="C200">
        <v>12</v>
      </c>
      <c r="D200">
        <f>tblZon[[#This Row],[Jaar]]*100+tblZon[[#This Row],[Week]]</f>
        <v>201512</v>
      </c>
      <c r="E200" s="1">
        <v>12.16</v>
      </c>
      <c r="F200" s="1">
        <v>2124.0039999999995</v>
      </c>
    </row>
    <row r="201" spans="2:6" x14ac:dyDescent="0.25">
      <c r="B201">
        <v>2015</v>
      </c>
      <c r="C201">
        <v>13</v>
      </c>
      <c r="D201">
        <f>tblZon[[#This Row],[Jaar]]*100+tblZon[[#This Row],[Week]]</f>
        <v>201513</v>
      </c>
      <c r="E201" s="1">
        <v>9.879999999999999</v>
      </c>
      <c r="F201" s="1">
        <v>2133.8839999999991</v>
      </c>
    </row>
    <row r="202" spans="2:6" x14ac:dyDescent="0.25">
      <c r="B202">
        <v>2015</v>
      </c>
      <c r="C202">
        <v>14</v>
      </c>
      <c r="D202">
        <f>tblZon[[#This Row],[Jaar]]*100+tblZon[[#This Row],[Week]]</f>
        <v>201514</v>
      </c>
      <c r="E202" s="1">
        <v>14.52</v>
      </c>
      <c r="F202" s="1">
        <v>2148.4039999999991</v>
      </c>
    </row>
    <row r="203" spans="2:6" x14ac:dyDescent="0.25">
      <c r="B203">
        <v>2015</v>
      </c>
      <c r="C203">
        <v>15</v>
      </c>
      <c r="D203">
        <f>tblZon[[#This Row],[Jaar]]*100+tblZon[[#This Row],[Week]]</f>
        <v>201515</v>
      </c>
      <c r="E203" s="1">
        <v>18.05</v>
      </c>
      <c r="F203" s="1">
        <v>2166.4539999999988</v>
      </c>
    </row>
    <row r="204" spans="2:6" x14ac:dyDescent="0.25">
      <c r="B204">
        <v>2015</v>
      </c>
      <c r="C204">
        <v>16</v>
      </c>
      <c r="D204">
        <f>tblZon[[#This Row],[Jaar]]*100+tblZon[[#This Row],[Week]]</f>
        <v>201516</v>
      </c>
      <c r="E204" s="1">
        <v>23.74</v>
      </c>
      <c r="F204" s="1">
        <v>2190.1939999999981</v>
      </c>
    </row>
    <row r="205" spans="2:6" x14ac:dyDescent="0.25">
      <c r="B205">
        <v>2015</v>
      </c>
      <c r="C205">
        <v>17</v>
      </c>
      <c r="D205">
        <f>tblZon[[#This Row],[Jaar]]*100+tblZon[[#This Row],[Week]]</f>
        <v>201517</v>
      </c>
      <c r="E205" s="1">
        <v>21.150000000000002</v>
      </c>
      <c r="F205" s="1">
        <v>2211.3439999999978</v>
      </c>
    </row>
    <row r="206" spans="2:6" x14ac:dyDescent="0.25">
      <c r="B206">
        <v>2015</v>
      </c>
      <c r="C206">
        <v>18</v>
      </c>
      <c r="D206">
        <f>tblZon[[#This Row],[Jaar]]*100+tblZon[[#This Row],[Week]]</f>
        <v>201518</v>
      </c>
      <c r="E206" s="1">
        <v>13.5</v>
      </c>
      <c r="F206" s="1">
        <v>2224.8439999999978</v>
      </c>
    </row>
    <row r="207" spans="2:6" x14ac:dyDescent="0.25">
      <c r="B207">
        <v>2015</v>
      </c>
      <c r="C207">
        <v>19</v>
      </c>
      <c r="D207">
        <f>tblZon[[#This Row],[Jaar]]*100+tblZon[[#This Row],[Week]]</f>
        <v>201519</v>
      </c>
      <c r="E207" s="1">
        <v>20.43</v>
      </c>
      <c r="F207" s="1">
        <v>2245.2739999999976</v>
      </c>
    </row>
    <row r="208" spans="2:6" x14ac:dyDescent="0.25">
      <c r="B208">
        <v>2015</v>
      </c>
      <c r="C208">
        <v>20</v>
      </c>
      <c r="D208">
        <f>tblZon[[#This Row],[Jaar]]*100+tblZon[[#This Row],[Week]]</f>
        <v>201520</v>
      </c>
      <c r="E208" s="1">
        <v>20.100000000000001</v>
      </c>
      <c r="F208" s="1">
        <v>2265.3739999999975</v>
      </c>
    </row>
    <row r="209" spans="2:6" x14ac:dyDescent="0.25">
      <c r="B209">
        <v>2015</v>
      </c>
      <c r="C209">
        <v>21</v>
      </c>
      <c r="D209">
        <f>tblZon[[#This Row],[Jaar]]*100+tblZon[[#This Row],[Week]]</f>
        <v>201521</v>
      </c>
      <c r="E209" s="1">
        <v>20.03</v>
      </c>
      <c r="F209" s="1">
        <v>2285.4039999999982</v>
      </c>
    </row>
    <row r="210" spans="2:6" x14ac:dyDescent="0.25">
      <c r="B210">
        <v>2015</v>
      </c>
      <c r="C210">
        <v>22</v>
      </c>
      <c r="D210">
        <f>tblZon[[#This Row],[Jaar]]*100+tblZon[[#This Row],[Week]]</f>
        <v>201522</v>
      </c>
      <c r="E210" s="1">
        <v>16.37</v>
      </c>
      <c r="F210" s="1">
        <v>2301.7739999999985</v>
      </c>
    </row>
    <row r="211" spans="2:6" x14ac:dyDescent="0.25">
      <c r="B211">
        <v>2015</v>
      </c>
      <c r="C211">
        <v>23</v>
      </c>
      <c r="D211">
        <f>tblZon[[#This Row],[Jaar]]*100+tblZon[[#This Row],[Week]]</f>
        <v>201523</v>
      </c>
      <c r="E211" s="1">
        <v>24.02</v>
      </c>
      <c r="F211" s="1">
        <v>2325.7939999999985</v>
      </c>
    </row>
    <row r="212" spans="2:6" x14ac:dyDescent="0.25">
      <c r="B212">
        <v>2015</v>
      </c>
      <c r="C212">
        <v>24</v>
      </c>
      <c r="D212">
        <f>tblZon[[#This Row],[Jaar]]*100+tblZon[[#This Row],[Week]]</f>
        <v>201524</v>
      </c>
      <c r="E212" s="1">
        <v>24.57</v>
      </c>
      <c r="F212" s="1">
        <v>2350.3639999999987</v>
      </c>
    </row>
    <row r="213" spans="2:6" x14ac:dyDescent="0.25">
      <c r="B213">
        <v>2015</v>
      </c>
      <c r="C213">
        <v>25</v>
      </c>
      <c r="D213">
        <f>tblZon[[#This Row],[Jaar]]*100+tblZon[[#This Row],[Week]]</f>
        <v>201525</v>
      </c>
      <c r="E213" s="1">
        <v>17.810000000000002</v>
      </c>
      <c r="F213" s="1">
        <v>2368.1739999999986</v>
      </c>
    </row>
    <row r="214" spans="2:6" x14ac:dyDescent="0.25">
      <c r="B214">
        <v>2015</v>
      </c>
      <c r="C214">
        <v>26</v>
      </c>
      <c r="D214">
        <f>tblZon[[#This Row],[Jaar]]*100+tblZon[[#This Row],[Week]]</f>
        <v>201526</v>
      </c>
      <c r="E214" s="1">
        <v>18.29</v>
      </c>
      <c r="F214" s="1">
        <v>2386.4639999999986</v>
      </c>
    </row>
    <row r="215" spans="2:6" x14ac:dyDescent="0.25">
      <c r="B215">
        <v>2015</v>
      </c>
      <c r="C215">
        <v>27</v>
      </c>
      <c r="D215">
        <f>tblZon[[#This Row],[Jaar]]*100+tblZon[[#This Row],[Week]]</f>
        <v>201527</v>
      </c>
      <c r="E215" s="1">
        <v>24.770000000000003</v>
      </c>
      <c r="F215" s="1">
        <v>2411.2339999999981</v>
      </c>
    </row>
    <row r="216" spans="2:6" x14ac:dyDescent="0.25">
      <c r="B216">
        <v>2015</v>
      </c>
      <c r="C216">
        <v>28</v>
      </c>
      <c r="D216">
        <f>tblZon[[#This Row],[Jaar]]*100+tblZon[[#This Row],[Week]]</f>
        <v>201528</v>
      </c>
      <c r="E216" s="1">
        <v>20.149999999999999</v>
      </c>
      <c r="F216" s="1">
        <v>2431.3839999999973</v>
      </c>
    </row>
    <row r="217" spans="2:6" x14ac:dyDescent="0.25">
      <c r="B217">
        <v>2015</v>
      </c>
      <c r="C217">
        <v>29</v>
      </c>
      <c r="D217">
        <f>tblZon[[#This Row],[Jaar]]*100+tblZon[[#This Row],[Week]]</f>
        <v>201529</v>
      </c>
      <c r="E217" s="1">
        <v>15.55</v>
      </c>
      <c r="F217" s="1">
        <v>2446.9339999999984</v>
      </c>
    </row>
    <row r="218" spans="2:6" x14ac:dyDescent="0.25">
      <c r="B218">
        <v>2015</v>
      </c>
      <c r="C218">
        <v>30</v>
      </c>
      <c r="D218">
        <f>tblZon[[#This Row],[Jaar]]*100+tblZon[[#This Row],[Week]]</f>
        <v>201530</v>
      </c>
      <c r="E218" s="1">
        <v>17.009999999999998</v>
      </c>
      <c r="F218" s="1">
        <v>2463.9439999999995</v>
      </c>
    </row>
    <row r="219" spans="2:6" x14ac:dyDescent="0.25">
      <c r="B219">
        <v>2015</v>
      </c>
      <c r="C219">
        <v>31</v>
      </c>
      <c r="D219">
        <f>tblZon[[#This Row],[Jaar]]*100+tblZon[[#This Row],[Week]]</f>
        <v>201531</v>
      </c>
      <c r="E219" s="1">
        <v>19.010000000000002</v>
      </c>
      <c r="F219" s="1">
        <v>2482.9540000000002</v>
      </c>
    </row>
    <row r="220" spans="2:6" x14ac:dyDescent="0.25">
      <c r="B220">
        <v>2015</v>
      </c>
      <c r="C220">
        <v>32</v>
      </c>
      <c r="D220">
        <f>tblZon[[#This Row],[Jaar]]*100+tblZon[[#This Row],[Week]]</f>
        <v>201532</v>
      </c>
      <c r="E220" s="1">
        <v>18.72</v>
      </c>
      <c r="F220" s="1">
        <v>2501.674</v>
      </c>
    </row>
    <row r="221" spans="2:6" x14ac:dyDescent="0.25">
      <c r="B221">
        <v>2015</v>
      </c>
      <c r="C221">
        <v>33</v>
      </c>
      <c r="D221">
        <f>tblZon[[#This Row],[Jaar]]*100+tblZon[[#This Row],[Week]]</f>
        <v>201533</v>
      </c>
      <c r="E221" s="1">
        <v>13.85</v>
      </c>
      <c r="F221" s="1">
        <v>2515.5239999999999</v>
      </c>
    </row>
    <row r="222" spans="2:6" x14ac:dyDescent="0.25">
      <c r="B222">
        <v>2015</v>
      </c>
      <c r="C222">
        <v>34</v>
      </c>
      <c r="D222">
        <f>tblZon[[#This Row],[Jaar]]*100+tblZon[[#This Row],[Week]]</f>
        <v>201534</v>
      </c>
      <c r="E222" s="1">
        <v>16.38</v>
      </c>
      <c r="F222" s="1">
        <v>2531.9039999999995</v>
      </c>
    </row>
    <row r="223" spans="2:6" x14ac:dyDescent="0.25">
      <c r="B223">
        <v>2015</v>
      </c>
      <c r="C223">
        <v>35</v>
      </c>
      <c r="D223">
        <f>tblZon[[#This Row],[Jaar]]*100+tblZon[[#This Row],[Week]]</f>
        <v>201535</v>
      </c>
      <c r="E223" s="1">
        <v>16.3</v>
      </c>
      <c r="F223" s="1">
        <v>2548.2039999999997</v>
      </c>
    </row>
    <row r="224" spans="2:6" x14ac:dyDescent="0.25">
      <c r="B224">
        <v>2015</v>
      </c>
      <c r="C224">
        <v>36</v>
      </c>
      <c r="D224">
        <f>tblZon[[#This Row],[Jaar]]*100+tblZon[[#This Row],[Week]]</f>
        <v>201536</v>
      </c>
      <c r="E224" s="1">
        <v>11.879999999999999</v>
      </c>
      <c r="F224" s="1">
        <v>2560.0839999999998</v>
      </c>
    </row>
    <row r="225" spans="2:6" x14ac:dyDescent="0.25">
      <c r="B225">
        <v>2015</v>
      </c>
      <c r="C225">
        <v>37</v>
      </c>
      <c r="D225">
        <f>tblZon[[#This Row],[Jaar]]*100+tblZon[[#This Row],[Week]]</f>
        <v>201537</v>
      </c>
      <c r="E225" s="1">
        <v>12.06</v>
      </c>
      <c r="F225" s="1">
        <v>2572.1440000000002</v>
      </c>
    </row>
    <row r="226" spans="2:6" x14ac:dyDescent="0.25">
      <c r="B226">
        <v>2015</v>
      </c>
      <c r="C226">
        <v>38</v>
      </c>
      <c r="D226">
        <f>tblZon[[#This Row],[Jaar]]*100+tblZon[[#This Row],[Week]]</f>
        <v>201538</v>
      </c>
      <c r="E226" s="1">
        <v>11.51</v>
      </c>
      <c r="F226" s="1">
        <v>2583.6540000000005</v>
      </c>
    </row>
    <row r="227" spans="2:6" x14ac:dyDescent="0.25">
      <c r="B227">
        <v>2015</v>
      </c>
      <c r="C227">
        <v>39</v>
      </c>
      <c r="D227">
        <f>tblZon[[#This Row],[Jaar]]*100+tblZon[[#This Row],[Week]]</f>
        <v>201539</v>
      </c>
      <c r="E227" s="1">
        <v>11.14</v>
      </c>
      <c r="F227" s="1">
        <v>2594.7940000000003</v>
      </c>
    </row>
    <row r="228" spans="2:6" x14ac:dyDescent="0.25">
      <c r="B228">
        <v>2015</v>
      </c>
      <c r="C228">
        <v>40</v>
      </c>
      <c r="D228">
        <f>tblZon[[#This Row],[Jaar]]*100+tblZon[[#This Row],[Week]]</f>
        <v>201540</v>
      </c>
      <c r="E228" s="1">
        <v>17.007999999999999</v>
      </c>
      <c r="F228" s="1">
        <v>2611.8020000000001</v>
      </c>
    </row>
    <row r="229" spans="2:6" x14ac:dyDescent="0.25">
      <c r="B229">
        <v>2015</v>
      </c>
      <c r="C229">
        <v>41</v>
      </c>
      <c r="D229">
        <f>tblZon[[#This Row],[Jaar]]*100+tblZon[[#This Row],[Week]]</f>
        <v>201541</v>
      </c>
      <c r="E229" s="1">
        <v>7.3000000000000007</v>
      </c>
      <c r="F229" s="1">
        <v>2619.1019999999999</v>
      </c>
    </row>
    <row r="230" spans="2:6" x14ac:dyDescent="0.25">
      <c r="B230">
        <v>2015</v>
      </c>
      <c r="C230">
        <v>42</v>
      </c>
      <c r="D230">
        <f>tblZon[[#This Row],[Jaar]]*100+tblZon[[#This Row],[Week]]</f>
        <v>201542</v>
      </c>
      <c r="E230" s="1">
        <v>4.53</v>
      </c>
      <c r="F230" s="1">
        <v>2623.6320000000001</v>
      </c>
    </row>
    <row r="231" spans="2:6" x14ac:dyDescent="0.25">
      <c r="B231">
        <v>2015</v>
      </c>
      <c r="C231">
        <v>43</v>
      </c>
      <c r="D231">
        <f>tblZon[[#This Row],[Jaar]]*100+tblZon[[#This Row],[Week]]</f>
        <v>201543</v>
      </c>
      <c r="E231" s="1">
        <v>3.67</v>
      </c>
      <c r="F231" s="1">
        <v>2627.3019999999997</v>
      </c>
    </row>
    <row r="232" spans="2:6" x14ac:dyDescent="0.25">
      <c r="B232">
        <v>2015</v>
      </c>
      <c r="C232">
        <v>44</v>
      </c>
      <c r="D232">
        <f>tblZon[[#This Row],[Jaar]]*100+tblZon[[#This Row],[Week]]</f>
        <v>201544</v>
      </c>
      <c r="E232" s="1">
        <v>11.77</v>
      </c>
      <c r="F232" s="1">
        <v>2639.0720000000001</v>
      </c>
    </row>
    <row r="233" spans="2:6" x14ac:dyDescent="0.25">
      <c r="B233">
        <v>2015</v>
      </c>
      <c r="C233">
        <v>45</v>
      </c>
      <c r="D233">
        <f>tblZon[[#This Row],[Jaar]]*100+tblZon[[#This Row],[Week]]</f>
        <v>201545</v>
      </c>
      <c r="E233" s="1">
        <v>7.6999999999999993</v>
      </c>
      <c r="F233" s="1">
        <v>2646.7719999999999</v>
      </c>
    </row>
    <row r="234" spans="2:6" x14ac:dyDescent="0.25">
      <c r="B234">
        <v>2015</v>
      </c>
      <c r="C234">
        <v>46</v>
      </c>
      <c r="D234">
        <f>tblZon[[#This Row],[Jaar]]*100+tblZon[[#This Row],[Week]]</f>
        <v>201546</v>
      </c>
      <c r="E234" s="1">
        <v>2.6599999999999997</v>
      </c>
      <c r="F234" s="1">
        <v>2649.4320000000007</v>
      </c>
    </row>
    <row r="235" spans="2:6" x14ac:dyDescent="0.25">
      <c r="B235">
        <v>2015</v>
      </c>
      <c r="C235">
        <v>47</v>
      </c>
      <c r="D235">
        <f>tblZon[[#This Row],[Jaar]]*100+tblZon[[#This Row],[Week]]</f>
        <v>201547</v>
      </c>
      <c r="E235" s="1">
        <v>4.1000000000000005</v>
      </c>
      <c r="F235" s="1">
        <v>2653.5320000000011</v>
      </c>
    </row>
    <row r="236" spans="2:6" x14ac:dyDescent="0.25">
      <c r="B236">
        <v>2015</v>
      </c>
      <c r="C236">
        <v>48</v>
      </c>
      <c r="D236">
        <f>tblZon[[#This Row],[Jaar]]*100+tblZon[[#This Row],[Week]]</f>
        <v>201548</v>
      </c>
      <c r="E236" s="1">
        <v>6.13</v>
      </c>
      <c r="F236" s="1">
        <v>2659.6620000000016</v>
      </c>
    </row>
    <row r="237" spans="2:6" x14ac:dyDescent="0.25">
      <c r="B237">
        <v>2015</v>
      </c>
      <c r="C237">
        <v>49</v>
      </c>
      <c r="D237">
        <f>tblZon[[#This Row],[Jaar]]*100+tblZon[[#This Row],[Week]]</f>
        <v>201549</v>
      </c>
      <c r="E237" s="1">
        <v>3.4699999999999998</v>
      </c>
      <c r="F237" s="1">
        <v>2663.1320000000014</v>
      </c>
    </row>
    <row r="238" spans="2:6" x14ac:dyDescent="0.25">
      <c r="B238">
        <v>2015</v>
      </c>
      <c r="C238">
        <v>50</v>
      </c>
      <c r="D238">
        <f>tblZon[[#This Row],[Jaar]]*100+tblZon[[#This Row],[Week]]</f>
        <v>201550</v>
      </c>
      <c r="E238" s="1">
        <v>4.3999999999999995</v>
      </c>
      <c r="F238" s="1">
        <v>2667.532000000002</v>
      </c>
    </row>
    <row r="239" spans="2:6" x14ac:dyDescent="0.25">
      <c r="B239">
        <v>2015</v>
      </c>
      <c r="C239">
        <v>51</v>
      </c>
      <c r="D239">
        <f>tblZon[[#This Row],[Jaar]]*100+tblZon[[#This Row],[Week]]</f>
        <v>201551</v>
      </c>
      <c r="E239" s="1">
        <v>3.37</v>
      </c>
      <c r="F239" s="1">
        <v>2670.9020000000023</v>
      </c>
    </row>
    <row r="240" spans="2:6" x14ac:dyDescent="0.25">
      <c r="B240">
        <v>2015</v>
      </c>
      <c r="C240">
        <v>52</v>
      </c>
      <c r="D240">
        <f>tblZon[[#This Row],[Jaar]]*100+tblZon[[#This Row],[Week]]</f>
        <v>201552</v>
      </c>
      <c r="E240" s="1">
        <v>4.07</v>
      </c>
      <c r="F240" s="1">
        <v>2674.9720000000025</v>
      </c>
    </row>
    <row r="241" spans="2:6" x14ac:dyDescent="0.25">
      <c r="B241">
        <v>2015</v>
      </c>
      <c r="C241">
        <v>53</v>
      </c>
      <c r="D241">
        <f>tblZon[[#This Row],[Jaar]]*100+tblZon[[#This Row],[Week]]</f>
        <v>201553</v>
      </c>
      <c r="E241" s="1">
        <v>3.77</v>
      </c>
      <c r="F241" s="1">
        <v>2678.7420000000025</v>
      </c>
    </row>
    <row r="242" spans="2:6" x14ac:dyDescent="0.25">
      <c r="B242">
        <v>2016</v>
      </c>
      <c r="C242">
        <v>1</v>
      </c>
      <c r="D242">
        <f>tblZon[[#This Row],[Jaar]]*100+tblZon[[#This Row],[Week]]</f>
        <v>201601</v>
      </c>
      <c r="E242" s="1">
        <v>1.38</v>
      </c>
      <c r="F242" s="1">
        <v>2680.1220000000026</v>
      </c>
    </row>
    <row r="243" spans="2:6" x14ac:dyDescent="0.25">
      <c r="B243">
        <v>2016</v>
      </c>
      <c r="C243">
        <v>2</v>
      </c>
      <c r="D243">
        <f>tblZon[[#This Row],[Jaar]]*100+tblZon[[#This Row],[Week]]</f>
        <v>201602</v>
      </c>
      <c r="E243" s="1">
        <v>3.95</v>
      </c>
      <c r="F243" s="1">
        <v>2684.0720000000028</v>
      </c>
    </row>
    <row r="244" spans="2:6" x14ac:dyDescent="0.25">
      <c r="B244">
        <v>2016</v>
      </c>
      <c r="C244">
        <v>3</v>
      </c>
      <c r="D244">
        <f>tblZon[[#This Row],[Jaar]]*100+tblZon[[#This Row],[Week]]</f>
        <v>201603</v>
      </c>
      <c r="E244" s="1">
        <v>2.37</v>
      </c>
      <c r="F244" s="1">
        <v>2686.4420000000027</v>
      </c>
    </row>
    <row r="245" spans="2:6" x14ac:dyDescent="0.25">
      <c r="B245">
        <v>2016</v>
      </c>
      <c r="C245">
        <v>4</v>
      </c>
      <c r="D245">
        <f>tblZon[[#This Row],[Jaar]]*100+tblZon[[#This Row],[Week]]</f>
        <v>201604</v>
      </c>
      <c r="E245" s="1">
        <v>4.91</v>
      </c>
      <c r="F245" s="1">
        <v>2691.352000000003</v>
      </c>
    </row>
    <row r="246" spans="2:6" x14ac:dyDescent="0.25">
      <c r="B246">
        <v>2016</v>
      </c>
      <c r="C246">
        <v>5</v>
      </c>
      <c r="D246">
        <f>tblZon[[#This Row],[Jaar]]*100+tblZon[[#This Row],[Week]]</f>
        <v>201605</v>
      </c>
      <c r="E246" s="1">
        <v>4.26</v>
      </c>
      <c r="F246" s="1">
        <v>2695.6120000000033</v>
      </c>
    </row>
    <row r="247" spans="2:6" x14ac:dyDescent="0.25">
      <c r="B247">
        <v>2016</v>
      </c>
      <c r="C247">
        <v>6</v>
      </c>
      <c r="D247">
        <f>tblZon[[#This Row],[Jaar]]*100+tblZon[[#This Row],[Week]]</f>
        <v>201606</v>
      </c>
      <c r="E247" s="1">
        <v>3.0600000000000005</v>
      </c>
      <c r="F247" s="1">
        <v>2698.6720000000041</v>
      </c>
    </row>
    <row r="248" spans="2:6" x14ac:dyDescent="0.25">
      <c r="B248">
        <v>2016</v>
      </c>
      <c r="C248">
        <v>7</v>
      </c>
      <c r="D248">
        <f>tblZon[[#This Row],[Jaar]]*100+tblZon[[#This Row],[Week]]</f>
        <v>201607</v>
      </c>
      <c r="E248" s="1">
        <v>4.1500000000000004</v>
      </c>
      <c r="F248" s="1">
        <v>2702.8220000000038</v>
      </c>
    </row>
    <row r="249" spans="2:6" x14ac:dyDescent="0.25">
      <c r="B249">
        <v>2016</v>
      </c>
      <c r="C249">
        <v>8</v>
      </c>
      <c r="D249">
        <f>tblZon[[#This Row],[Jaar]]*100+tblZon[[#This Row],[Week]]</f>
        <v>201608</v>
      </c>
      <c r="E249" s="1">
        <v>8.6999999999999993</v>
      </c>
      <c r="F249" s="1">
        <v>2711.522000000004</v>
      </c>
    </row>
    <row r="250" spans="2:6" x14ac:dyDescent="0.25">
      <c r="B250">
        <v>2016</v>
      </c>
      <c r="C250">
        <v>9</v>
      </c>
      <c r="D250">
        <f>tblZon[[#This Row],[Jaar]]*100+tblZon[[#This Row],[Week]]</f>
        <v>201609</v>
      </c>
      <c r="E250" s="1">
        <v>9.52</v>
      </c>
      <c r="F250" s="1">
        <v>2721.042000000004</v>
      </c>
    </row>
    <row r="251" spans="2:6" x14ac:dyDescent="0.25">
      <c r="B251">
        <v>2016</v>
      </c>
      <c r="C251">
        <v>10</v>
      </c>
      <c r="D251">
        <f>tblZon[[#This Row],[Jaar]]*100+tblZon[[#This Row],[Week]]</f>
        <v>201610</v>
      </c>
      <c r="E251" s="1">
        <v>7.05</v>
      </c>
      <c r="F251" s="1">
        <v>2728.0920000000042</v>
      </c>
    </row>
    <row r="252" spans="2:6" x14ac:dyDescent="0.25">
      <c r="B252">
        <v>2016</v>
      </c>
      <c r="C252">
        <v>11</v>
      </c>
      <c r="D252">
        <f>tblZon[[#This Row],[Jaar]]*100+tblZon[[#This Row],[Week]]</f>
        <v>201611</v>
      </c>
      <c r="E252" s="1">
        <v>14.76</v>
      </c>
      <c r="F252" s="1">
        <v>2742.852000000004</v>
      </c>
    </row>
    <row r="253" spans="2:6" x14ac:dyDescent="0.25">
      <c r="B253">
        <v>2016</v>
      </c>
      <c r="C253">
        <v>12</v>
      </c>
      <c r="D253">
        <f>tblZon[[#This Row],[Jaar]]*100+tblZon[[#This Row],[Week]]</f>
        <v>201612</v>
      </c>
      <c r="E253" s="1">
        <v>10.979999999999999</v>
      </c>
      <c r="F253" s="1">
        <v>2753.8320000000044</v>
      </c>
    </row>
    <row r="254" spans="2:6" x14ac:dyDescent="0.25">
      <c r="B254">
        <v>2016</v>
      </c>
      <c r="C254">
        <v>13</v>
      </c>
      <c r="D254">
        <f>tblZon[[#This Row],[Jaar]]*100+tblZon[[#This Row],[Week]]</f>
        <v>201613</v>
      </c>
      <c r="E254" s="1">
        <v>10.36</v>
      </c>
      <c r="F254" s="1">
        <v>2764.1920000000041</v>
      </c>
    </row>
    <row r="255" spans="2:6" x14ac:dyDescent="0.25">
      <c r="B255">
        <v>2016</v>
      </c>
      <c r="C255">
        <v>14</v>
      </c>
      <c r="D255">
        <f>tblZon[[#This Row],[Jaar]]*100+tblZon[[#This Row],[Week]]</f>
        <v>201614</v>
      </c>
      <c r="E255" s="1">
        <v>12.77</v>
      </c>
      <c r="F255" s="1">
        <v>2776.9620000000041</v>
      </c>
    </row>
    <row r="256" spans="2:6" x14ac:dyDescent="0.25">
      <c r="B256">
        <v>2016</v>
      </c>
      <c r="C256">
        <v>15</v>
      </c>
      <c r="D256">
        <f>tblZon[[#This Row],[Jaar]]*100+tblZon[[#This Row],[Week]]</f>
        <v>201615</v>
      </c>
      <c r="E256" s="1">
        <v>14.609999999999998</v>
      </c>
      <c r="F256" s="1">
        <v>2791.5720000000047</v>
      </c>
    </row>
    <row r="257" spans="2:6" x14ac:dyDescent="0.25">
      <c r="B257">
        <v>2016</v>
      </c>
      <c r="C257">
        <v>16</v>
      </c>
      <c r="D257">
        <f>tblZon[[#This Row],[Jaar]]*100+tblZon[[#This Row],[Week]]</f>
        <v>201616</v>
      </c>
      <c r="E257" s="1">
        <v>15.31</v>
      </c>
      <c r="F257" s="1">
        <v>2806.8820000000046</v>
      </c>
    </row>
    <row r="258" spans="2:6" x14ac:dyDescent="0.25">
      <c r="B258">
        <v>2016</v>
      </c>
      <c r="C258">
        <v>17</v>
      </c>
      <c r="D258">
        <f>tblZon[[#This Row],[Jaar]]*100+tblZon[[#This Row],[Week]]</f>
        <v>201617</v>
      </c>
      <c r="E258" s="1">
        <v>18.380000000000003</v>
      </c>
      <c r="F258" s="1">
        <v>2825.2620000000047</v>
      </c>
    </row>
    <row r="259" spans="2:6" x14ac:dyDescent="0.25">
      <c r="B259">
        <v>2016</v>
      </c>
      <c r="C259">
        <v>18</v>
      </c>
      <c r="D259">
        <f>tblZon[[#This Row],[Jaar]]*100+tblZon[[#This Row],[Week]]</f>
        <v>201618</v>
      </c>
      <c r="E259" s="1">
        <v>12.47</v>
      </c>
      <c r="F259" s="1">
        <v>2837.7320000000054</v>
      </c>
    </row>
    <row r="260" spans="2:6" x14ac:dyDescent="0.25">
      <c r="B260">
        <v>2016</v>
      </c>
      <c r="C260">
        <v>19</v>
      </c>
      <c r="D260">
        <f>tblZon[[#This Row],[Jaar]]*100+tblZon[[#This Row],[Week]]</f>
        <v>201619</v>
      </c>
      <c r="E260" s="1">
        <v>22.299999999999997</v>
      </c>
      <c r="F260" s="1">
        <v>2860.0320000000042</v>
      </c>
    </row>
    <row r="261" spans="2:6" x14ac:dyDescent="0.25">
      <c r="B261">
        <v>2016</v>
      </c>
      <c r="C261">
        <v>20</v>
      </c>
      <c r="D261">
        <f>tblZon[[#This Row],[Jaar]]*100+tblZon[[#This Row],[Week]]</f>
        <v>201620</v>
      </c>
      <c r="E261" s="1">
        <v>22.55</v>
      </c>
      <c r="F261" s="1">
        <v>2882.5820000000031</v>
      </c>
    </row>
    <row r="262" spans="2:6" x14ac:dyDescent="0.25">
      <c r="B262">
        <v>2016</v>
      </c>
      <c r="C262">
        <v>21</v>
      </c>
      <c r="D262">
        <f>tblZon[[#This Row],[Jaar]]*100+tblZon[[#This Row],[Week]]</f>
        <v>201621</v>
      </c>
      <c r="E262" s="1">
        <v>15.09</v>
      </c>
      <c r="F262" s="1">
        <v>2897.6720000000032</v>
      </c>
    </row>
    <row r="263" spans="2:6" x14ac:dyDescent="0.25">
      <c r="B263">
        <v>2016</v>
      </c>
      <c r="C263">
        <v>22</v>
      </c>
      <c r="D263">
        <f>tblZon[[#This Row],[Jaar]]*100+tblZon[[#This Row],[Week]]</f>
        <v>201622</v>
      </c>
      <c r="E263" s="1">
        <v>13.34</v>
      </c>
      <c r="F263" s="1">
        <v>2911.0120000000029</v>
      </c>
    </row>
    <row r="264" spans="2:6" x14ac:dyDescent="0.25">
      <c r="B264">
        <v>2016</v>
      </c>
      <c r="C264">
        <v>23</v>
      </c>
      <c r="D264">
        <f>tblZon[[#This Row],[Jaar]]*100+tblZon[[#This Row],[Week]]</f>
        <v>201623</v>
      </c>
      <c r="E264" s="1">
        <v>9.75</v>
      </c>
      <c r="F264" s="1">
        <v>2920.7620000000029</v>
      </c>
    </row>
    <row r="265" spans="2:6" x14ac:dyDescent="0.25">
      <c r="B265">
        <v>2016</v>
      </c>
      <c r="C265">
        <v>24</v>
      </c>
      <c r="D265">
        <f>tblZon[[#This Row],[Jaar]]*100+tblZon[[#This Row],[Week]]</f>
        <v>201624</v>
      </c>
      <c r="E265" s="1">
        <v>18.5</v>
      </c>
      <c r="F265" s="1">
        <v>2939.2620000000029</v>
      </c>
    </row>
    <row r="266" spans="2:6" x14ac:dyDescent="0.25">
      <c r="B266">
        <v>2016</v>
      </c>
      <c r="C266">
        <v>25</v>
      </c>
      <c r="D266">
        <f>tblZon[[#This Row],[Jaar]]*100+tblZon[[#This Row],[Week]]</f>
        <v>201625</v>
      </c>
      <c r="E266" s="1">
        <v>14.259999999999998</v>
      </c>
      <c r="F266" s="1">
        <v>2953.5220000000027</v>
      </c>
    </row>
    <row r="267" spans="2:6" x14ac:dyDescent="0.25">
      <c r="B267">
        <v>2016</v>
      </c>
      <c r="C267">
        <v>26</v>
      </c>
      <c r="D267">
        <f>tblZon[[#This Row],[Jaar]]*100+tblZon[[#This Row],[Week]]</f>
        <v>201626</v>
      </c>
      <c r="E267" s="1">
        <v>14.54</v>
      </c>
      <c r="F267" s="1">
        <v>2968.0620000000026</v>
      </c>
    </row>
    <row r="268" spans="2:6" x14ac:dyDescent="0.25">
      <c r="B268">
        <v>2016</v>
      </c>
      <c r="C268">
        <v>27</v>
      </c>
      <c r="D268">
        <f>tblZon[[#This Row],[Jaar]]*100+tblZon[[#This Row],[Week]]</f>
        <v>201627</v>
      </c>
      <c r="E268" s="1">
        <v>17.87</v>
      </c>
      <c r="F268" s="1">
        <v>2985.932000000003</v>
      </c>
    </row>
    <row r="269" spans="2:6" x14ac:dyDescent="0.25">
      <c r="B269">
        <v>2016</v>
      </c>
      <c r="C269">
        <v>28</v>
      </c>
      <c r="D269">
        <f>tblZon[[#This Row],[Jaar]]*100+tblZon[[#This Row],[Week]]</f>
        <v>201628</v>
      </c>
      <c r="E269" s="1">
        <v>20.200000000000003</v>
      </c>
      <c r="F269" s="1">
        <v>3006.1320000000028</v>
      </c>
    </row>
    <row r="270" spans="2:6" x14ac:dyDescent="0.25">
      <c r="B270">
        <v>2016</v>
      </c>
      <c r="C270">
        <v>29</v>
      </c>
      <c r="D270">
        <f>tblZon[[#This Row],[Jaar]]*100+tblZon[[#This Row],[Week]]</f>
        <v>201629</v>
      </c>
      <c r="E270" s="1">
        <v>15.780000000000001</v>
      </c>
      <c r="F270" s="1">
        <v>3021.912000000003</v>
      </c>
    </row>
    <row r="271" spans="2:6" x14ac:dyDescent="0.25">
      <c r="B271">
        <v>2016</v>
      </c>
      <c r="C271">
        <v>30</v>
      </c>
      <c r="D271">
        <f>tblZon[[#This Row],[Jaar]]*100+tblZon[[#This Row],[Week]]</f>
        <v>201630</v>
      </c>
      <c r="E271" s="1">
        <v>18.79</v>
      </c>
      <c r="F271" s="1">
        <v>3040.702000000002</v>
      </c>
    </row>
    <row r="272" spans="2:6" x14ac:dyDescent="0.25">
      <c r="B272">
        <v>2016</v>
      </c>
      <c r="C272">
        <v>31</v>
      </c>
      <c r="D272">
        <f>tblZon[[#This Row],[Jaar]]*100+tblZon[[#This Row],[Week]]</f>
        <v>201631</v>
      </c>
      <c r="E272" s="1">
        <v>16.338000000000001</v>
      </c>
      <c r="F272" s="1">
        <v>3057.0400000000009</v>
      </c>
    </row>
    <row r="273" spans="2:6" x14ac:dyDescent="0.25">
      <c r="B273">
        <v>2016</v>
      </c>
      <c r="C273">
        <v>32</v>
      </c>
      <c r="D273">
        <f>tblZon[[#This Row],[Jaar]]*100+tblZon[[#This Row],[Week]]</f>
        <v>201632</v>
      </c>
      <c r="E273" s="1">
        <v>16.338000000000001</v>
      </c>
      <c r="F273" s="1">
        <v>3073.3779999999997</v>
      </c>
    </row>
    <row r="274" spans="2:6" x14ac:dyDescent="0.25">
      <c r="B274">
        <v>2016</v>
      </c>
      <c r="C274">
        <v>33</v>
      </c>
      <c r="D274">
        <f>tblZon[[#This Row],[Jaar]]*100+tblZon[[#This Row],[Week]]</f>
        <v>201633</v>
      </c>
      <c r="E274" s="1">
        <v>16.672000000000001</v>
      </c>
      <c r="F274" s="1">
        <v>3090.0499999999993</v>
      </c>
    </row>
    <row r="275" spans="2:6" x14ac:dyDescent="0.25">
      <c r="B275">
        <v>2016</v>
      </c>
      <c r="C275">
        <v>34</v>
      </c>
      <c r="D275">
        <f>tblZon[[#This Row],[Jaar]]*100+tblZon[[#This Row],[Week]]</f>
        <v>201634</v>
      </c>
      <c r="E275" s="1">
        <v>18.509999999999998</v>
      </c>
      <c r="F275" s="1">
        <v>3108.5599999999995</v>
      </c>
    </row>
    <row r="276" spans="2:6" x14ac:dyDescent="0.25">
      <c r="B276">
        <v>2016</v>
      </c>
      <c r="C276">
        <v>35</v>
      </c>
      <c r="D276">
        <f>tblZon[[#This Row],[Jaar]]*100+tblZon[[#This Row],[Week]]</f>
        <v>201635</v>
      </c>
      <c r="E276" s="1">
        <v>21.220000000000002</v>
      </c>
      <c r="F276" s="1">
        <v>3129.78</v>
      </c>
    </row>
    <row r="277" spans="2:6" x14ac:dyDescent="0.25">
      <c r="B277">
        <v>2016</v>
      </c>
      <c r="C277">
        <v>36</v>
      </c>
      <c r="D277">
        <f>tblZon[[#This Row],[Jaar]]*100+tblZon[[#This Row],[Week]]</f>
        <v>201636</v>
      </c>
      <c r="E277" s="1">
        <v>17.100000000000001</v>
      </c>
      <c r="F277" s="1">
        <v>3146.8800000000006</v>
      </c>
    </row>
    <row r="278" spans="2:6" x14ac:dyDescent="0.25">
      <c r="B278">
        <v>2016</v>
      </c>
      <c r="C278">
        <v>37</v>
      </c>
      <c r="D278">
        <f>tblZon[[#This Row],[Jaar]]*100+tblZon[[#This Row],[Week]]</f>
        <v>201637</v>
      </c>
      <c r="E278" s="1">
        <v>20.14</v>
      </c>
      <c r="F278" s="1">
        <v>3167.0200000000004</v>
      </c>
    </row>
    <row r="279" spans="2:6" x14ac:dyDescent="0.25">
      <c r="B279">
        <v>2016</v>
      </c>
      <c r="C279">
        <v>38</v>
      </c>
      <c r="D279">
        <f>tblZon[[#This Row],[Jaar]]*100+tblZon[[#This Row],[Week]]</f>
        <v>201638</v>
      </c>
      <c r="E279" s="1">
        <v>14.75</v>
      </c>
      <c r="F279" s="1">
        <v>3181.7700000000004</v>
      </c>
    </row>
    <row r="280" spans="2:6" x14ac:dyDescent="0.25">
      <c r="B280">
        <v>2016</v>
      </c>
      <c r="C280">
        <v>39</v>
      </c>
      <c r="D280">
        <f>tblZon[[#This Row],[Jaar]]*100+tblZon[[#This Row],[Week]]</f>
        <v>201639</v>
      </c>
      <c r="E280" s="1">
        <v>15.619999999999997</v>
      </c>
      <c r="F280" s="1">
        <v>3197.3900000000008</v>
      </c>
    </row>
    <row r="281" spans="2:6" x14ac:dyDescent="0.25">
      <c r="B281">
        <v>2016</v>
      </c>
      <c r="C281">
        <v>40</v>
      </c>
      <c r="D281">
        <f>tblZon[[#This Row],[Jaar]]*100+tblZon[[#This Row],[Week]]</f>
        <v>201640</v>
      </c>
      <c r="E281" s="1">
        <v>12.910000000000002</v>
      </c>
      <c r="F281" s="1">
        <v>3210.3000000000006</v>
      </c>
    </row>
    <row r="282" spans="2:6" x14ac:dyDescent="0.25">
      <c r="B282">
        <v>2016</v>
      </c>
      <c r="C282">
        <v>41</v>
      </c>
      <c r="D282">
        <f>tblZon[[#This Row],[Jaar]]*100+tblZon[[#This Row],[Week]]</f>
        <v>201641</v>
      </c>
      <c r="E282" s="1">
        <v>9.83</v>
      </c>
      <c r="F282" s="1">
        <v>3220.1300000000006</v>
      </c>
    </row>
    <row r="283" spans="2:6" x14ac:dyDescent="0.25">
      <c r="B283">
        <v>2016</v>
      </c>
      <c r="C283">
        <v>42</v>
      </c>
      <c r="D283">
        <f>tblZon[[#This Row],[Jaar]]*100+tblZon[[#This Row],[Week]]</f>
        <v>201642</v>
      </c>
      <c r="E283" s="1">
        <v>10.379999999999999</v>
      </c>
      <c r="F283" s="1">
        <v>3230.5100000000011</v>
      </c>
    </row>
    <row r="284" spans="2:6" x14ac:dyDescent="0.25">
      <c r="B284">
        <v>2016</v>
      </c>
      <c r="C284">
        <v>43</v>
      </c>
      <c r="D284">
        <f>tblZon[[#This Row],[Jaar]]*100+tblZon[[#This Row],[Week]]</f>
        <v>201643</v>
      </c>
      <c r="E284" s="1">
        <v>4.2</v>
      </c>
      <c r="F284" s="1">
        <v>3234.7100000000014</v>
      </c>
    </row>
    <row r="285" spans="2:6" x14ac:dyDescent="0.25">
      <c r="B285">
        <v>2016</v>
      </c>
      <c r="C285">
        <v>44</v>
      </c>
      <c r="D285">
        <f>tblZon[[#This Row],[Jaar]]*100+tblZon[[#This Row],[Week]]</f>
        <v>201644</v>
      </c>
      <c r="E285" s="1">
        <v>5.71</v>
      </c>
      <c r="F285" s="1">
        <v>3240.4200000000014</v>
      </c>
    </row>
    <row r="286" spans="2:6" x14ac:dyDescent="0.25">
      <c r="B286">
        <v>2016</v>
      </c>
      <c r="C286">
        <v>45</v>
      </c>
      <c r="D286">
        <f>tblZon[[#This Row],[Jaar]]*100+tblZon[[#This Row],[Week]]</f>
        <v>201645</v>
      </c>
      <c r="E286" s="1">
        <v>7.67</v>
      </c>
      <c r="F286" s="1">
        <v>3248.090000000002</v>
      </c>
    </row>
    <row r="287" spans="2:6" x14ac:dyDescent="0.25">
      <c r="B287">
        <v>2016</v>
      </c>
      <c r="C287">
        <v>46</v>
      </c>
      <c r="D287">
        <f>tblZon[[#This Row],[Jaar]]*100+tblZon[[#This Row],[Week]]</f>
        <v>201646</v>
      </c>
      <c r="E287" s="1">
        <v>3.0699999999999994</v>
      </c>
      <c r="F287" s="1">
        <v>3251.1600000000021</v>
      </c>
    </row>
    <row r="288" spans="2:6" x14ac:dyDescent="0.25">
      <c r="B288">
        <v>2016</v>
      </c>
      <c r="C288">
        <v>47</v>
      </c>
      <c r="D288">
        <f>tblZon[[#This Row],[Jaar]]*100+tblZon[[#This Row],[Week]]</f>
        <v>201647</v>
      </c>
      <c r="E288" s="1">
        <v>3.72</v>
      </c>
      <c r="F288" s="1">
        <v>3254.8800000000024</v>
      </c>
    </row>
    <row r="289" spans="2:6" x14ac:dyDescent="0.25">
      <c r="B289">
        <v>2016</v>
      </c>
      <c r="C289">
        <v>48</v>
      </c>
      <c r="D289">
        <f>tblZon[[#This Row],[Jaar]]*100+tblZon[[#This Row],[Week]]</f>
        <v>201648</v>
      </c>
      <c r="E289" s="1">
        <v>3.74</v>
      </c>
      <c r="F289" s="1">
        <v>3258.6200000000022</v>
      </c>
    </row>
    <row r="290" spans="2:6" x14ac:dyDescent="0.25">
      <c r="B290">
        <v>2016</v>
      </c>
      <c r="C290">
        <v>49</v>
      </c>
      <c r="D290">
        <f>tblZon[[#This Row],[Jaar]]*100+tblZon[[#This Row],[Week]]</f>
        <v>201649</v>
      </c>
      <c r="E290" s="1">
        <v>7.35</v>
      </c>
      <c r="F290" s="1">
        <v>3265.9700000000025</v>
      </c>
    </row>
    <row r="291" spans="2:6" x14ac:dyDescent="0.25">
      <c r="B291">
        <v>2016</v>
      </c>
      <c r="C291">
        <v>50</v>
      </c>
      <c r="D291">
        <f>tblZon[[#This Row],[Jaar]]*100+tblZon[[#This Row],[Week]]</f>
        <v>201650</v>
      </c>
      <c r="E291" s="1">
        <v>4.87</v>
      </c>
      <c r="F291" s="1">
        <v>3270.8400000000024</v>
      </c>
    </row>
    <row r="292" spans="2:6" x14ac:dyDescent="0.25">
      <c r="B292">
        <v>2016</v>
      </c>
      <c r="C292">
        <v>51</v>
      </c>
      <c r="D292">
        <f>tblZon[[#This Row],[Jaar]]*100+tblZon[[#This Row],[Week]]</f>
        <v>201651</v>
      </c>
      <c r="E292" s="1">
        <v>3.76</v>
      </c>
      <c r="F292" s="1">
        <v>3274.6000000000026</v>
      </c>
    </row>
    <row r="293" spans="2:6" x14ac:dyDescent="0.25">
      <c r="B293">
        <v>2016</v>
      </c>
      <c r="C293">
        <v>52</v>
      </c>
      <c r="D293">
        <f>tblZon[[#This Row],[Jaar]]*100+tblZon[[#This Row],[Week]]</f>
        <v>201652</v>
      </c>
      <c r="E293" s="1">
        <v>4.1100000000000003</v>
      </c>
      <c r="F293" s="1">
        <v>3278.7100000000032</v>
      </c>
    </row>
    <row r="294" spans="2:6" x14ac:dyDescent="0.25">
      <c r="B294">
        <v>2016</v>
      </c>
      <c r="C294">
        <v>53</v>
      </c>
      <c r="D294">
        <f>tblZon[[#This Row],[Jaar]]*100+tblZon[[#This Row],[Week]]</f>
        <v>201653</v>
      </c>
      <c r="E294" s="1">
        <v>5.91</v>
      </c>
      <c r="F294" s="1">
        <v>3284.6200000000031</v>
      </c>
    </row>
    <row r="295" spans="2:6" x14ac:dyDescent="0.25">
      <c r="B295">
        <v>2017</v>
      </c>
      <c r="C295">
        <v>1</v>
      </c>
      <c r="D295">
        <f>tblZon[[#This Row],[Jaar]]*100+tblZon[[#This Row],[Week]]</f>
        <v>201701</v>
      </c>
      <c r="E295" s="1">
        <v>1.02</v>
      </c>
      <c r="F295" s="1">
        <v>3285.6400000000031</v>
      </c>
    </row>
    <row r="296" spans="2:6" x14ac:dyDescent="0.25">
      <c r="B296">
        <v>2017</v>
      </c>
      <c r="C296">
        <v>2</v>
      </c>
      <c r="D296">
        <f>tblZon[[#This Row],[Jaar]]*100+tblZon[[#This Row],[Week]]</f>
        <v>201702</v>
      </c>
      <c r="E296" s="1">
        <v>3.1900000000000004</v>
      </c>
      <c r="F296" s="1">
        <v>3288.8300000000027</v>
      </c>
    </row>
    <row r="297" spans="2:6" x14ac:dyDescent="0.25">
      <c r="B297">
        <v>2017</v>
      </c>
      <c r="C297">
        <v>3</v>
      </c>
      <c r="D297">
        <f>tblZon[[#This Row],[Jaar]]*100+tblZon[[#This Row],[Week]]</f>
        <v>201703</v>
      </c>
      <c r="E297" s="1">
        <v>1.27</v>
      </c>
      <c r="F297" s="1">
        <v>3290.1000000000026</v>
      </c>
    </row>
    <row r="298" spans="2:6" x14ac:dyDescent="0.25">
      <c r="B298">
        <v>2017</v>
      </c>
      <c r="C298">
        <v>4</v>
      </c>
      <c r="D298">
        <f>tblZon[[#This Row],[Jaar]]*100+tblZon[[#This Row],[Week]]</f>
        <v>201704</v>
      </c>
      <c r="E298" s="1">
        <v>9.2800000000000011</v>
      </c>
      <c r="F298" s="1">
        <v>3299.3800000000028</v>
      </c>
    </row>
    <row r="299" spans="2:6" x14ac:dyDescent="0.25">
      <c r="B299">
        <v>2017</v>
      </c>
      <c r="C299">
        <v>5</v>
      </c>
      <c r="D299">
        <f>tblZon[[#This Row],[Jaar]]*100+tblZon[[#This Row],[Week]]</f>
        <v>201705</v>
      </c>
      <c r="E299" s="1">
        <v>5.93</v>
      </c>
      <c r="F299" s="1">
        <v>3305.3100000000027</v>
      </c>
    </row>
    <row r="300" spans="2:6" x14ac:dyDescent="0.25">
      <c r="B300">
        <v>2017</v>
      </c>
      <c r="C300">
        <v>6</v>
      </c>
      <c r="D300">
        <f>tblZon[[#This Row],[Jaar]]*100+tblZon[[#This Row],[Week]]</f>
        <v>201706</v>
      </c>
      <c r="E300" s="1">
        <v>3.29</v>
      </c>
      <c r="F300" s="1">
        <v>3308.6000000000031</v>
      </c>
    </row>
    <row r="301" spans="2:6" x14ac:dyDescent="0.25">
      <c r="B301">
        <v>2017</v>
      </c>
      <c r="C301">
        <v>7</v>
      </c>
      <c r="D301">
        <f>tblZon[[#This Row],[Jaar]]*100+tblZon[[#This Row],[Week]]</f>
        <v>201707</v>
      </c>
      <c r="E301" s="1">
        <v>5.0500000000000007</v>
      </c>
      <c r="F301" s="1">
        <v>3313.6500000000028</v>
      </c>
    </row>
    <row r="302" spans="2:6" x14ac:dyDescent="0.25">
      <c r="B302">
        <v>2017</v>
      </c>
      <c r="C302">
        <v>8</v>
      </c>
      <c r="D302">
        <f>tblZon[[#This Row],[Jaar]]*100+tblZon[[#This Row],[Week]]</f>
        <v>201708</v>
      </c>
      <c r="E302" s="1">
        <v>9.7999999999999989</v>
      </c>
      <c r="F302" s="1">
        <v>3323.450000000003</v>
      </c>
    </row>
    <row r="303" spans="2:6" x14ac:dyDescent="0.25">
      <c r="B303">
        <v>2017</v>
      </c>
      <c r="C303">
        <v>9</v>
      </c>
      <c r="D303">
        <f>tblZon[[#This Row],[Jaar]]*100+tblZon[[#This Row],[Week]]</f>
        <v>201709</v>
      </c>
      <c r="E303" s="1">
        <v>4.96</v>
      </c>
      <c r="F303" s="1">
        <v>3328.410000000003</v>
      </c>
    </row>
    <row r="304" spans="2:6" x14ac:dyDescent="0.25">
      <c r="B304">
        <v>2017</v>
      </c>
      <c r="C304">
        <v>10</v>
      </c>
      <c r="D304">
        <f>tblZon[[#This Row],[Jaar]]*100+tblZon[[#This Row],[Week]]</f>
        <v>201710</v>
      </c>
      <c r="E304" s="1">
        <v>5.43</v>
      </c>
      <c r="F304" s="1">
        <v>3333.8400000000033</v>
      </c>
    </row>
    <row r="305" spans="2:6" x14ac:dyDescent="0.25">
      <c r="B305">
        <v>2017</v>
      </c>
      <c r="C305">
        <v>11</v>
      </c>
      <c r="D305">
        <f>tblZon[[#This Row],[Jaar]]*100+tblZon[[#This Row],[Week]]</f>
        <v>201711</v>
      </c>
      <c r="E305" s="1">
        <v>9.7900000000000009</v>
      </c>
      <c r="F305" s="1">
        <v>3343.6300000000028</v>
      </c>
    </row>
    <row r="306" spans="2:6" x14ac:dyDescent="0.25">
      <c r="B306">
        <v>2017</v>
      </c>
      <c r="C306">
        <v>12</v>
      </c>
      <c r="D306">
        <f>tblZon[[#This Row],[Jaar]]*100+tblZon[[#This Row],[Week]]</f>
        <v>201712</v>
      </c>
      <c r="E306" s="1">
        <v>11.6</v>
      </c>
      <c r="F306" s="1">
        <v>3355.2300000000032</v>
      </c>
    </row>
    <row r="307" spans="2:6" x14ac:dyDescent="0.25">
      <c r="B307">
        <v>2017</v>
      </c>
      <c r="C307">
        <v>13</v>
      </c>
      <c r="D307">
        <f>tblZon[[#This Row],[Jaar]]*100+tblZon[[#This Row],[Week]]</f>
        <v>201713</v>
      </c>
      <c r="E307" s="1">
        <v>17.5</v>
      </c>
      <c r="F307" s="1">
        <v>3372.7300000000032</v>
      </c>
    </row>
    <row r="308" spans="2:6" x14ac:dyDescent="0.25">
      <c r="B308">
        <v>2017</v>
      </c>
      <c r="C308">
        <v>14</v>
      </c>
      <c r="D308">
        <f>tblZon[[#This Row],[Jaar]]*100+tblZon[[#This Row],[Week]]</f>
        <v>201714</v>
      </c>
      <c r="E308" s="1">
        <v>17.39</v>
      </c>
      <c r="F308" s="1">
        <v>3390.1200000000031</v>
      </c>
    </row>
    <row r="309" spans="2:6" x14ac:dyDescent="0.25">
      <c r="B309">
        <v>2017</v>
      </c>
      <c r="C309">
        <v>15</v>
      </c>
      <c r="D309">
        <f>tblZon[[#This Row],[Jaar]]*100+tblZon[[#This Row],[Week]]</f>
        <v>201715</v>
      </c>
      <c r="E309" s="1">
        <v>14.989999999999998</v>
      </c>
      <c r="F309" s="1">
        <v>3405.1100000000033</v>
      </c>
    </row>
    <row r="310" spans="2:6" x14ac:dyDescent="0.25">
      <c r="B310">
        <v>2017</v>
      </c>
      <c r="C310">
        <v>16</v>
      </c>
      <c r="D310">
        <f>tblZon[[#This Row],[Jaar]]*100+tblZon[[#This Row],[Week]]</f>
        <v>201716</v>
      </c>
      <c r="E310" s="1">
        <v>11.32</v>
      </c>
      <c r="F310" s="1">
        <v>3416.4300000000035</v>
      </c>
    </row>
    <row r="311" spans="2:6" x14ac:dyDescent="0.25">
      <c r="B311">
        <v>2017</v>
      </c>
      <c r="C311">
        <v>17</v>
      </c>
      <c r="D311">
        <f>tblZon[[#This Row],[Jaar]]*100+tblZon[[#This Row],[Week]]</f>
        <v>201717</v>
      </c>
      <c r="E311" s="1">
        <v>14.99</v>
      </c>
      <c r="F311" s="1">
        <v>3431.4200000000037</v>
      </c>
    </row>
    <row r="312" spans="2:6" x14ac:dyDescent="0.25">
      <c r="B312">
        <v>2017</v>
      </c>
      <c r="C312">
        <v>18</v>
      </c>
      <c r="D312">
        <f>tblZon[[#This Row],[Jaar]]*100+tblZon[[#This Row],[Week]]</f>
        <v>201718</v>
      </c>
      <c r="E312" s="1">
        <v>18.22</v>
      </c>
      <c r="F312" s="1">
        <v>3449.6400000000035</v>
      </c>
    </row>
    <row r="313" spans="2:6" x14ac:dyDescent="0.25">
      <c r="B313">
        <v>2017</v>
      </c>
      <c r="C313">
        <v>19</v>
      </c>
      <c r="D313">
        <f>tblZon[[#This Row],[Jaar]]*100+tblZon[[#This Row],[Week]]</f>
        <v>201719</v>
      </c>
      <c r="E313" s="1">
        <v>11.219999999999999</v>
      </c>
      <c r="F313" s="1">
        <v>3460.8600000000038</v>
      </c>
    </row>
    <row r="314" spans="2:6" x14ac:dyDescent="0.25">
      <c r="B314">
        <v>2017</v>
      </c>
      <c r="C314">
        <v>20</v>
      </c>
      <c r="D314">
        <f>tblZon[[#This Row],[Jaar]]*100+tblZon[[#This Row],[Week]]</f>
        <v>201720</v>
      </c>
      <c r="E314" s="1">
        <v>18.580000000000002</v>
      </c>
      <c r="F314" s="1">
        <v>3479.4400000000041</v>
      </c>
    </row>
    <row r="315" spans="2:6" x14ac:dyDescent="0.25">
      <c r="B315">
        <v>2017</v>
      </c>
      <c r="C315">
        <v>21</v>
      </c>
      <c r="D315">
        <f>tblZon[[#This Row],[Jaar]]*100+tblZon[[#This Row],[Week]]</f>
        <v>201721</v>
      </c>
      <c r="E315" s="1">
        <v>18.900000000000002</v>
      </c>
      <c r="F315" s="1">
        <v>3498.3400000000038</v>
      </c>
    </row>
    <row r="316" spans="2:6" x14ac:dyDescent="0.25">
      <c r="B316">
        <v>2017</v>
      </c>
      <c r="C316">
        <v>22</v>
      </c>
      <c r="D316">
        <f>tblZon[[#This Row],[Jaar]]*100+tblZon[[#This Row],[Week]]</f>
        <v>201722</v>
      </c>
      <c r="E316" s="1">
        <v>23.400000000000002</v>
      </c>
      <c r="F316" s="1">
        <v>3521.7400000000034</v>
      </c>
    </row>
    <row r="317" spans="2:6" x14ac:dyDescent="0.25">
      <c r="B317">
        <v>2017</v>
      </c>
      <c r="C317">
        <v>23</v>
      </c>
      <c r="D317">
        <f>tblZon[[#This Row],[Jaar]]*100+tblZon[[#This Row],[Week]]</f>
        <v>201723</v>
      </c>
      <c r="E317" s="1">
        <v>22.28</v>
      </c>
      <c r="F317" s="1">
        <v>3544.0200000000036</v>
      </c>
    </row>
    <row r="318" spans="2:6" x14ac:dyDescent="0.25">
      <c r="B318">
        <v>2017</v>
      </c>
      <c r="C318">
        <v>24</v>
      </c>
      <c r="D318">
        <f>tblZon[[#This Row],[Jaar]]*100+tblZon[[#This Row],[Week]]</f>
        <v>201724</v>
      </c>
      <c r="E318" s="1">
        <v>21.02</v>
      </c>
      <c r="F318" s="1">
        <v>3565.0400000000036</v>
      </c>
    </row>
    <row r="319" spans="2:6" x14ac:dyDescent="0.25">
      <c r="B319">
        <v>2017</v>
      </c>
      <c r="C319">
        <v>25</v>
      </c>
      <c r="D319">
        <f>tblZon[[#This Row],[Jaar]]*100+tblZon[[#This Row],[Week]]</f>
        <v>201725</v>
      </c>
      <c r="E319" s="1">
        <v>18.439999999999998</v>
      </c>
      <c r="F319" s="1">
        <v>3583.4800000000037</v>
      </c>
    </row>
    <row r="320" spans="2:6" x14ac:dyDescent="0.25">
      <c r="B320">
        <v>2017</v>
      </c>
      <c r="C320">
        <v>26</v>
      </c>
      <c r="D320">
        <f>tblZon[[#This Row],[Jaar]]*100+tblZon[[#This Row],[Week]]</f>
        <v>201726</v>
      </c>
      <c r="E320" s="1">
        <v>22.06</v>
      </c>
      <c r="F320" s="1">
        <v>3605.5400000000036</v>
      </c>
    </row>
    <row r="321" spans="2:6" x14ac:dyDescent="0.25">
      <c r="B321">
        <v>2017</v>
      </c>
      <c r="C321">
        <v>27</v>
      </c>
      <c r="D321">
        <f>tblZon[[#This Row],[Jaar]]*100+tblZon[[#This Row],[Week]]</f>
        <v>201727</v>
      </c>
      <c r="E321" s="1">
        <v>15.65</v>
      </c>
      <c r="F321" s="1">
        <v>3621.1900000000037</v>
      </c>
    </row>
    <row r="322" spans="2:6" x14ac:dyDescent="0.25">
      <c r="B322">
        <v>2017</v>
      </c>
      <c r="C322">
        <v>28</v>
      </c>
      <c r="D322">
        <f>tblZon[[#This Row],[Jaar]]*100+tblZon[[#This Row],[Week]]</f>
        <v>201728</v>
      </c>
      <c r="E322" s="1">
        <v>20.329999999999998</v>
      </c>
      <c r="F322" s="1">
        <v>3641.5200000000036</v>
      </c>
    </row>
    <row r="323" spans="2:6" x14ac:dyDescent="0.25">
      <c r="B323">
        <v>2017</v>
      </c>
      <c r="C323">
        <v>29</v>
      </c>
      <c r="D323">
        <f>tblZon[[#This Row],[Jaar]]*100+tblZon[[#This Row],[Week]]</f>
        <v>201729</v>
      </c>
      <c r="E323" s="1">
        <v>15.43</v>
      </c>
      <c r="F323" s="1">
        <v>3656.9500000000039</v>
      </c>
    </row>
    <row r="324" spans="2:6" x14ac:dyDescent="0.25">
      <c r="B324">
        <v>2017</v>
      </c>
      <c r="C324">
        <v>30</v>
      </c>
      <c r="D324">
        <f>tblZon[[#This Row],[Jaar]]*100+tblZon[[#This Row],[Week]]</f>
        <v>201730</v>
      </c>
      <c r="E324" s="1">
        <v>17.064</v>
      </c>
      <c r="F324" s="1">
        <v>3674.0140000000047</v>
      </c>
    </row>
    <row r="325" spans="2:6" x14ac:dyDescent="0.25">
      <c r="B325">
        <v>2017</v>
      </c>
      <c r="C325">
        <v>31</v>
      </c>
      <c r="D325">
        <f>tblZon[[#This Row],[Jaar]]*100+tblZon[[#This Row],[Week]]</f>
        <v>201731</v>
      </c>
      <c r="E325" s="1">
        <v>15.616999999999999</v>
      </c>
      <c r="F325" s="1">
        <v>3689.6310000000062</v>
      </c>
    </row>
    <row r="326" spans="2:6" x14ac:dyDescent="0.25">
      <c r="B326">
        <v>2017</v>
      </c>
      <c r="C326">
        <v>32</v>
      </c>
      <c r="D326">
        <f>tblZon[[#This Row],[Jaar]]*100+tblZon[[#This Row],[Week]]</f>
        <v>201732</v>
      </c>
      <c r="E326" s="1">
        <v>15.616999999999999</v>
      </c>
      <c r="F326" s="1">
        <v>3705.2480000000078</v>
      </c>
    </row>
    <row r="327" spans="2:6" x14ac:dyDescent="0.25">
      <c r="B327">
        <v>2017</v>
      </c>
      <c r="C327">
        <v>33</v>
      </c>
      <c r="D327">
        <f>tblZon[[#This Row],[Jaar]]*100+tblZon[[#This Row],[Week]]</f>
        <v>201733</v>
      </c>
      <c r="E327" s="1">
        <v>13.673999999999999</v>
      </c>
      <c r="F327" s="1">
        <v>3718.9220000000087</v>
      </c>
    </row>
    <row r="328" spans="2:6" x14ac:dyDescent="0.25">
      <c r="B328">
        <v>2017</v>
      </c>
      <c r="C328">
        <v>34</v>
      </c>
      <c r="D328">
        <f>tblZon[[#This Row],[Jaar]]*100+tblZon[[#This Row],[Week]]</f>
        <v>201734</v>
      </c>
      <c r="E328" s="1">
        <v>12.58</v>
      </c>
      <c r="F328" s="1">
        <v>3731.5020000000081</v>
      </c>
    </row>
    <row r="329" spans="2:6" x14ac:dyDescent="0.25">
      <c r="B329">
        <v>2017</v>
      </c>
      <c r="C329">
        <v>35</v>
      </c>
      <c r="D329">
        <f>tblZon[[#This Row],[Jaar]]*100+tblZon[[#This Row],[Week]]</f>
        <v>201735</v>
      </c>
      <c r="E329" s="1">
        <v>18.880000000000003</v>
      </c>
      <c r="F329" s="1">
        <v>3750.3820000000087</v>
      </c>
    </row>
    <row r="330" spans="2:6" x14ac:dyDescent="0.25">
      <c r="B330">
        <v>2017</v>
      </c>
      <c r="C330">
        <v>36</v>
      </c>
      <c r="D330">
        <f>tblZon[[#This Row],[Jaar]]*100+tblZon[[#This Row],[Week]]</f>
        <v>201736</v>
      </c>
      <c r="E330" s="1">
        <v>15.920000000000002</v>
      </c>
      <c r="F330" s="1">
        <v>3766.3020000000083</v>
      </c>
    </row>
    <row r="331" spans="2:6" x14ac:dyDescent="0.25">
      <c r="B331">
        <v>2017</v>
      </c>
      <c r="C331">
        <v>37</v>
      </c>
      <c r="D331">
        <f>tblZon[[#This Row],[Jaar]]*100+tblZon[[#This Row],[Week]]</f>
        <v>201737</v>
      </c>
      <c r="E331" s="1">
        <v>9.9600000000000009</v>
      </c>
      <c r="F331" s="1">
        <v>3776.2620000000084</v>
      </c>
    </row>
    <row r="332" spans="2:6" x14ac:dyDescent="0.25">
      <c r="B332">
        <v>2017</v>
      </c>
      <c r="C332">
        <v>38</v>
      </c>
      <c r="D332">
        <f>tblZon[[#This Row],[Jaar]]*100+tblZon[[#This Row],[Week]]</f>
        <v>201738</v>
      </c>
      <c r="E332" s="1">
        <v>13.459999999999999</v>
      </c>
      <c r="F332" s="1">
        <v>3789.7220000000079</v>
      </c>
    </row>
    <row r="333" spans="2:6" x14ac:dyDescent="0.25">
      <c r="B333">
        <v>2017</v>
      </c>
      <c r="C333">
        <v>39</v>
      </c>
      <c r="D333">
        <f>tblZon[[#This Row],[Jaar]]*100+tblZon[[#This Row],[Week]]</f>
        <v>201739</v>
      </c>
      <c r="E333" s="1">
        <v>14.5</v>
      </c>
      <c r="F333" s="1">
        <v>3804.2220000000075</v>
      </c>
    </row>
    <row r="334" spans="2:6" x14ac:dyDescent="0.25">
      <c r="B334">
        <v>2017</v>
      </c>
      <c r="C334">
        <v>40</v>
      </c>
      <c r="D334">
        <f>tblZon[[#This Row],[Jaar]]*100+tblZon[[#This Row],[Week]]</f>
        <v>201740</v>
      </c>
      <c r="E334" s="1">
        <v>11.809999999999999</v>
      </c>
      <c r="F334" s="1">
        <v>3816.0320000000074</v>
      </c>
    </row>
    <row r="335" spans="2:6" x14ac:dyDescent="0.25">
      <c r="B335">
        <v>2017</v>
      </c>
      <c r="C335">
        <v>41</v>
      </c>
      <c r="D335">
        <f>tblZon[[#This Row],[Jaar]]*100+tblZon[[#This Row],[Week]]</f>
        <v>201741</v>
      </c>
      <c r="E335" s="1">
        <v>8.1999999999999993</v>
      </c>
      <c r="F335" s="1">
        <v>3824.2320000000068</v>
      </c>
    </row>
    <row r="336" spans="2:6" x14ac:dyDescent="0.25">
      <c r="B336">
        <v>2017</v>
      </c>
      <c r="C336">
        <v>42</v>
      </c>
      <c r="D336">
        <f>tblZon[[#This Row],[Jaar]]*100+tblZon[[#This Row],[Week]]</f>
        <v>201742</v>
      </c>
      <c r="E336" s="1">
        <v>10.11</v>
      </c>
      <c r="F336" s="1">
        <v>3834.3420000000069</v>
      </c>
    </row>
    <row r="337" spans="2:6" x14ac:dyDescent="0.25">
      <c r="B337">
        <v>2017</v>
      </c>
      <c r="C337">
        <v>43</v>
      </c>
      <c r="D337">
        <f>tblZon[[#This Row],[Jaar]]*100+tblZon[[#This Row],[Week]]</f>
        <v>201743</v>
      </c>
      <c r="E337" s="1">
        <v>9.6800000000000015</v>
      </c>
      <c r="F337" s="1">
        <v>3844.0220000000063</v>
      </c>
    </row>
    <row r="338" spans="2:6" x14ac:dyDescent="0.25">
      <c r="B338">
        <v>2017</v>
      </c>
      <c r="C338">
        <v>44</v>
      </c>
      <c r="D338">
        <f>tblZon[[#This Row],[Jaar]]*100+tblZon[[#This Row],[Week]]</f>
        <v>201744</v>
      </c>
      <c r="E338" s="1">
        <v>5.0600000000000005</v>
      </c>
      <c r="F338" s="1">
        <v>3849.0820000000067</v>
      </c>
    </row>
    <row r="339" spans="2:6" x14ac:dyDescent="0.25">
      <c r="B339">
        <v>2017</v>
      </c>
      <c r="C339">
        <v>45</v>
      </c>
      <c r="D339">
        <f>tblZon[[#This Row],[Jaar]]*100+tblZon[[#This Row],[Week]]</f>
        <v>201745</v>
      </c>
      <c r="E339" s="1">
        <v>7.32</v>
      </c>
      <c r="F339" s="1">
        <v>3856.4020000000069</v>
      </c>
    </row>
    <row r="340" spans="2:6" x14ac:dyDescent="0.25">
      <c r="B340">
        <v>2017</v>
      </c>
      <c r="C340">
        <v>46</v>
      </c>
      <c r="D340">
        <f>tblZon[[#This Row],[Jaar]]*100+tblZon[[#This Row],[Week]]</f>
        <v>201746</v>
      </c>
      <c r="E340" s="1">
        <v>2.99</v>
      </c>
      <c r="F340" s="1">
        <v>3859.3920000000066</v>
      </c>
    </row>
    <row r="341" spans="2:6" x14ac:dyDescent="0.25">
      <c r="B341">
        <v>2017</v>
      </c>
      <c r="C341">
        <v>47</v>
      </c>
      <c r="D341">
        <f>tblZon[[#This Row],[Jaar]]*100+tblZon[[#This Row],[Week]]</f>
        <v>201747</v>
      </c>
      <c r="E341" s="1">
        <v>5.12</v>
      </c>
      <c r="F341" s="1">
        <v>3864.5120000000065</v>
      </c>
    </row>
    <row r="342" spans="2:6" x14ac:dyDescent="0.25">
      <c r="B342">
        <v>2017</v>
      </c>
      <c r="C342">
        <v>48</v>
      </c>
      <c r="D342">
        <f>tblZon[[#This Row],[Jaar]]*100+tblZon[[#This Row],[Week]]</f>
        <v>201748</v>
      </c>
      <c r="E342" s="1">
        <v>3.5800000000000005</v>
      </c>
      <c r="F342" s="1">
        <v>3868.0920000000065</v>
      </c>
    </row>
    <row r="343" spans="2:6" x14ac:dyDescent="0.25">
      <c r="B343">
        <v>2017</v>
      </c>
      <c r="C343">
        <v>49</v>
      </c>
      <c r="D343">
        <f>tblZon[[#This Row],[Jaar]]*100+tblZon[[#This Row],[Week]]</f>
        <v>201749</v>
      </c>
      <c r="E343" s="1">
        <v>1.4500000000000002</v>
      </c>
      <c r="F343" s="1">
        <v>3869.5420000000063</v>
      </c>
    </row>
  </sheetData>
  <pageMargins left="0.7" right="0.7" top="0.75" bottom="0.75" header="0.3" footer="0.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workbookViewId="0"/>
  </sheetViews>
  <sheetFormatPr defaultColWidth="8.85546875" defaultRowHeight="15" x14ac:dyDescent="0.25"/>
  <cols>
    <col min="1" max="1" width="3.28515625" customWidth="1"/>
    <col min="4" max="4" width="11" bestFit="1" customWidth="1"/>
    <col min="6" max="6" width="3.140625" customWidth="1"/>
    <col min="8" max="8" width="10.42578125" bestFit="1" customWidth="1"/>
  </cols>
  <sheetData>
    <row r="1" spans="2:14" ht="15.75" thickBot="1" x14ac:dyDescent="0.3"/>
    <row r="2" spans="2:14" x14ac:dyDescent="0.25">
      <c r="B2" t="s">
        <v>6</v>
      </c>
      <c r="C2" t="s">
        <v>3</v>
      </c>
      <c r="D2" t="s">
        <v>2</v>
      </c>
      <c r="E2" t="s">
        <v>4</v>
      </c>
      <c r="G2" s="8" t="s">
        <v>5</v>
      </c>
      <c r="H2" s="13">
        <v>100</v>
      </c>
      <c r="I2" s="2"/>
      <c r="J2" s="2">
        <f ca="1">C3</f>
        <v>201320</v>
      </c>
      <c r="K2" s="2"/>
      <c r="L2" s="2"/>
      <c r="M2" s="2"/>
      <c r="N2" s="3"/>
    </row>
    <row r="3" spans="2:14" x14ac:dyDescent="0.25">
      <c r="B3">
        <v>1</v>
      </c>
      <c r="C3">
        <f ca="1">IF(Start+tblZonGed[[#This Row],[Nr]]-1&gt;MaxAant,"",OFFSET(tblZon[[#Headers],[JrWeek]],Start+tblZonGed[[#This Row],[Nr]]-1,0))</f>
        <v>201320</v>
      </c>
      <c r="D3" s="1">
        <f ca="1">IF(Start+tblZonGed[[#This Row],[Nr]]-1&gt;MaxAant,NA(),OFFSET(tblZon[[#Headers],[ kWh]],Start+tblZonGed[[#This Row],[Nr]]-1,0))</f>
        <v>11.94</v>
      </c>
      <c r="E3" s="1">
        <f ca="1">IF(Start+tblZonGed[[#This Row],[Nr]]-1&gt;MaxAant,NA(),OFFSET(tblZon[[#Headers],[ Cum]],Start+tblZonGed[[#This Row],[Nr]]-1,0))</f>
        <v>1039.6100000000006</v>
      </c>
      <c r="G3" s="9" t="s">
        <v>9</v>
      </c>
      <c r="H3" s="11">
        <f ca="1">Start+COUNT(tblZonGed[JrWeek])-1</f>
        <v>154</v>
      </c>
      <c r="I3" s="4"/>
      <c r="J3" s="4">
        <f ca="1">OFFSET(tblZonGed[[#Headers],[JrWeek]],Eind-Start+1,0)</f>
        <v>201421</v>
      </c>
      <c r="K3" s="4"/>
      <c r="L3" s="4"/>
      <c r="M3" s="4"/>
      <c r="N3" s="5"/>
    </row>
    <row r="4" spans="2:14" x14ac:dyDescent="0.25">
      <c r="B4">
        <v>2</v>
      </c>
      <c r="C4">
        <f ca="1">IF(Start+tblZonGed[[#This Row],[Nr]]-1&gt;MaxAant,"",OFFSET(tblZon[[#Headers],[JrWeek]],Start+tblZonGed[[#This Row],[Nr]]-1,0))</f>
        <v>201321</v>
      </c>
      <c r="D4" s="1">
        <f ca="1">IF(Start+tblZonGed[[#This Row],[Nr]]-1&gt;MaxAant,NA(),OFFSET(tblZon[[#Headers],[ kWh]],Start+tblZonGed[[#This Row],[Nr]]-1,0))</f>
        <v>11.59</v>
      </c>
      <c r="E4" s="1">
        <f ca="1">IF(Start+tblZonGed[[#This Row],[Nr]]-1&gt;MaxAant,NA(),OFFSET(tblZon[[#Headers],[ Cum]],Start+tblZonGed[[#This Row],[Nr]]-1,0))</f>
        <v>1051.2000000000005</v>
      </c>
      <c r="G4" s="9" t="s">
        <v>7</v>
      </c>
      <c r="H4" s="11" t="str">
        <f ca="1">"(van week "&amp;TEXT(J2,"0000-00")&amp;" t/m "&amp;TEXT(J3,"0000-00")&amp;")"</f>
        <v>(van week 2013-20 t/m 2014-21)</v>
      </c>
      <c r="I4" s="4"/>
      <c r="J4" s="4"/>
      <c r="K4" s="4"/>
      <c r="L4" s="4"/>
      <c r="M4" s="4"/>
      <c r="N4" s="5"/>
    </row>
    <row r="5" spans="2:14" ht="15.75" thickBot="1" x14ac:dyDescent="0.3">
      <c r="B5">
        <v>3</v>
      </c>
      <c r="C5">
        <f ca="1">IF(Start+tblZonGed[[#This Row],[Nr]]-1&gt;MaxAant,"",OFFSET(tblZon[[#Headers],[JrWeek]],Start+tblZonGed[[#This Row],[Nr]]-1,0))</f>
        <v>201322</v>
      </c>
      <c r="D5" s="1">
        <f ca="1">IF(Start+tblZonGed[[#This Row],[Nr]]-1&gt;MaxAant,NA(),OFFSET(tblZon[[#Headers],[ kWh]],Start+tblZonGed[[#This Row],[Nr]]-1,0))</f>
        <v>16.8</v>
      </c>
      <c r="E5" s="1">
        <f ca="1">IF(Start+tblZonGed[[#This Row],[Nr]]-1&gt;MaxAant,NA(),OFFSET(tblZon[[#Headers],[ Cum]],Start+tblZonGed[[#This Row],[Nr]]-1,0))</f>
        <v>1068.0000000000007</v>
      </c>
      <c r="G5" s="10" t="s">
        <v>8</v>
      </c>
      <c r="H5" s="12" t="str">
        <f ca="1">"Opbrengst zonnepanelen  set 1"&amp;CHAR(13)&amp;Tekst</f>
        <v>Opbrengst zonnepanelen  set 1_x000D_(van week 2013-20 t/m 2014-21)</v>
      </c>
      <c r="I5" s="6"/>
      <c r="J5" s="6"/>
      <c r="K5" s="6"/>
      <c r="L5" s="6"/>
      <c r="M5" s="6"/>
      <c r="N5" s="7"/>
    </row>
    <row r="6" spans="2:14" x14ac:dyDescent="0.25">
      <c r="B6">
        <v>4</v>
      </c>
      <c r="C6">
        <f ca="1">IF(Start+tblZonGed[[#This Row],[Nr]]-1&gt;MaxAant,"",OFFSET(tblZon[[#Headers],[JrWeek]],Start+tblZonGed[[#This Row],[Nr]]-1,0))</f>
        <v>201323</v>
      </c>
      <c r="D6" s="1">
        <f ca="1">IF(Start+tblZonGed[[#This Row],[Nr]]-1&gt;MaxAant,NA(),OFFSET(tblZon[[#Headers],[ kWh]],Start+tblZonGed[[#This Row],[Nr]]-1,0))</f>
        <v>22.360000000000003</v>
      </c>
      <c r="E6" s="1">
        <f ca="1">IF(Start+tblZonGed[[#This Row],[Nr]]-1&gt;MaxAant,NA(),OFFSET(tblZon[[#Headers],[ Cum]],Start+tblZonGed[[#This Row],[Nr]]-1,0))</f>
        <v>1090.360000000001</v>
      </c>
    </row>
    <row r="7" spans="2:14" x14ac:dyDescent="0.25">
      <c r="B7">
        <v>5</v>
      </c>
      <c r="C7">
        <f ca="1">IF(Start+tblZonGed[[#This Row],[Nr]]-1&gt;MaxAant,"",OFFSET(tblZon[[#Headers],[JrWeek]],Start+tblZonGed[[#This Row],[Nr]]-1,0))</f>
        <v>201324</v>
      </c>
      <c r="D7" s="1">
        <f ca="1">IF(Start+tblZonGed[[#This Row],[Nr]]-1&gt;MaxAant,NA(),OFFSET(tblZon[[#Headers],[ kWh]],Start+tblZonGed[[#This Row],[Nr]]-1,0))</f>
        <v>18.28</v>
      </c>
      <c r="E7" s="1">
        <f ca="1">IF(Start+tblZonGed[[#This Row],[Nr]]-1&gt;MaxAant,NA(),OFFSET(tblZon[[#Headers],[ Cum]],Start+tblZonGed[[#This Row],[Nr]]-1,0))</f>
        <v>1108.6400000000008</v>
      </c>
    </row>
    <row r="8" spans="2:14" x14ac:dyDescent="0.25">
      <c r="B8">
        <v>6</v>
      </c>
      <c r="C8">
        <f ca="1">IF(Start+tblZonGed[[#This Row],[Nr]]-1&gt;MaxAant,"",OFFSET(tblZon[[#Headers],[JrWeek]],Start+tblZonGed[[#This Row],[Nr]]-1,0))</f>
        <v>201325</v>
      </c>
      <c r="D8" s="1">
        <f ca="1">IF(Start+tblZonGed[[#This Row],[Nr]]-1&gt;MaxAant,NA(),OFFSET(tblZon[[#Headers],[ kWh]],Start+tblZonGed[[#This Row],[Nr]]-1,0))</f>
        <v>17.479999999999997</v>
      </c>
      <c r="E8" s="1">
        <f ca="1">IF(Start+tblZonGed[[#This Row],[Nr]]-1&gt;MaxAant,NA(),OFFSET(tblZon[[#Headers],[ Cum]],Start+tblZonGed[[#This Row],[Nr]]-1,0))</f>
        <v>1126.1200000000008</v>
      </c>
    </row>
    <row r="9" spans="2:14" x14ac:dyDescent="0.25">
      <c r="B9">
        <v>7</v>
      </c>
      <c r="C9">
        <f ca="1">IF(Start+tblZonGed[[#This Row],[Nr]]-1&gt;MaxAant,"",OFFSET(tblZon[[#Headers],[JrWeek]],Start+tblZonGed[[#This Row],[Nr]]-1,0))</f>
        <v>201326</v>
      </c>
      <c r="D9" s="1">
        <f ca="1">IF(Start+tblZonGed[[#This Row],[Nr]]-1&gt;MaxAant,NA(),OFFSET(tblZon[[#Headers],[ kWh]],Start+tblZonGed[[#This Row],[Nr]]-1,0))</f>
        <v>12.96</v>
      </c>
      <c r="E9" s="1">
        <f ca="1">IF(Start+tblZonGed[[#This Row],[Nr]]-1&gt;MaxAant,NA(),OFFSET(tblZon[[#Headers],[ Cum]],Start+tblZonGed[[#This Row],[Nr]]-1,0))</f>
        <v>1139.0800000000011</v>
      </c>
    </row>
    <row r="10" spans="2:14" x14ac:dyDescent="0.25">
      <c r="B10">
        <v>8</v>
      </c>
      <c r="C10">
        <f ca="1">IF(Start+tblZonGed[[#This Row],[Nr]]-1&gt;MaxAant,"",OFFSET(tblZon[[#Headers],[JrWeek]],Start+tblZonGed[[#This Row],[Nr]]-1,0))</f>
        <v>201327</v>
      </c>
      <c r="D10" s="1">
        <f ca="1">IF(Start+tblZonGed[[#This Row],[Nr]]-1&gt;MaxAant,NA(),OFFSET(tblZon[[#Headers],[ kWh]],Start+tblZonGed[[#This Row],[Nr]]-1,0))</f>
        <v>20.79</v>
      </c>
      <c r="E10" s="1">
        <f ca="1">IF(Start+tblZonGed[[#This Row],[Nr]]-1&gt;MaxAant,NA(),OFFSET(tblZon[[#Headers],[ Cum]],Start+tblZonGed[[#This Row],[Nr]]-1,0))</f>
        <v>1159.870000000001</v>
      </c>
    </row>
    <row r="11" spans="2:14" x14ac:dyDescent="0.25">
      <c r="B11">
        <v>9</v>
      </c>
      <c r="C11">
        <f ca="1">IF(Start+tblZonGed[[#This Row],[Nr]]-1&gt;MaxAant,"",OFFSET(tblZon[[#Headers],[JrWeek]],Start+tblZonGed[[#This Row],[Nr]]-1,0))</f>
        <v>201328</v>
      </c>
      <c r="D11" s="1">
        <f ca="1">IF(Start+tblZonGed[[#This Row],[Nr]]-1&gt;MaxAant,NA(),OFFSET(tblZon[[#Headers],[ kWh]],Start+tblZonGed[[#This Row],[Nr]]-1,0))</f>
        <v>21.73</v>
      </c>
      <c r="E11" s="1">
        <f ca="1">IF(Start+tblZonGed[[#This Row],[Nr]]-1&gt;MaxAant,NA(),OFFSET(tblZon[[#Headers],[ Cum]],Start+tblZonGed[[#This Row],[Nr]]-1,0))</f>
        <v>1181.600000000001</v>
      </c>
    </row>
    <row r="12" spans="2:14" x14ac:dyDescent="0.25">
      <c r="B12">
        <v>10</v>
      </c>
      <c r="C12">
        <f ca="1">IF(Start+tblZonGed[[#This Row],[Nr]]-1&gt;MaxAant,"",OFFSET(tblZon[[#Headers],[JrWeek]],Start+tblZonGed[[#This Row],[Nr]]-1,0))</f>
        <v>201329</v>
      </c>
      <c r="D12" s="1">
        <f ca="1">IF(Start+tblZonGed[[#This Row],[Nr]]-1&gt;MaxAant,NA(),OFFSET(tblZon[[#Headers],[ kWh]],Start+tblZonGed[[#This Row],[Nr]]-1,0))</f>
        <v>21.48</v>
      </c>
      <c r="E12" s="1">
        <f ca="1">IF(Start+tblZonGed[[#This Row],[Nr]]-1&gt;MaxAant,NA(),OFFSET(tblZon[[#Headers],[ Cum]],Start+tblZonGed[[#This Row],[Nr]]-1,0))</f>
        <v>1203.0800000000006</v>
      </c>
    </row>
    <row r="13" spans="2:14" x14ac:dyDescent="0.25">
      <c r="B13">
        <v>11</v>
      </c>
      <c r="C13">
        <f ca="1">IF(Start+tblZonGed[[#This Row],[Nr]]-1&gt;MaxAant,"",OFFSET(tblZon[[#Headers],[JrWeek]],Start+tblZonGed[[#This Row],[Nr]]-1,0))</f>
        <v>201330</v>
      </c>
      <c r="D13" s="1">
        <f ca="1">IF(Start+tblZonGed[[#This Row],[Nr]]-1&gt;MaxAant,NA(),OFFSET(tblZon[[#Headers],[ kWh]],Start+tblZonGed[[#This Row],[Nr]]-1,0))</f>
        <v>19.739999999999998</v>
      </c>
      <c r="E13" s="1">
        <f ca="1">IF(Start+tblZonGed[[#This Row],[Nr]]-1&gt;MaxAant,NA(),OFFSET(tblZon[[#Headers],[ Cum]],Start+tblZonGed[[#This Row],[Nr]]-1,0))</f>
        <v>1222.8200000000002</v>
      </c>
    </row>
    <row r="14" spans="2:14" x14ac:dyDescent="0.25">
      <c r="B14">
        <v>12</v>
      </c>
      <c r="C14">
        <f ca="1">IF(Start+tblZonGed[[#This Row],[Nr]]-1&gt;MaxAant,"",OFFSET(tblZon[[#Headers],[JrWeek]],Start+tblZonGed[[#This Row],[Nr]]-1,0))</f>
        <v>201331</v>
      </c>
      <c r="D14" s="1">
        <f ca="1">IF(Start+tblZonGed[[#This Row],[Nr]]-1&gt;MaxAant,NA(),OFFSET(tblZon[[#Headers],[ kWh]],Start+tblZonGed[[#This Row],[Nr]]-1,0))</f>
        <v>22.74</v>
      </c>
      <c r="E14" s="1">
        <f ca="1">IF(Start+tblZonGed[[#This Row],[Nr]]-1&gt;MaxAant,NA(),OFFSET(tblZon[[#Headers],[ Cum]],Start+tblZonGed[[#This Row],[Nr]]-1,0))</f>
        <v>1245.5600000000002</v>
      </c>
    </row>
    <row r="15" spans="2:14" x14ac:dyDescent="0.25">
      <c r="B15">
        <v>13</v>
      </c>
      <c r="C15">
        <f ca="1">IF(Start+tblZonGed[[#This Row],[Nr]]-1&gt;MaxAant,"",OFFSET(tblZon[[#Headers],[JrWeek]],Start+tblZonGed[[#This Row],[Nr]]-1,0))</f>
        <v>201332</v>
      </c>
      <c r="D15" s="1">
        <f ca="1">IF(Start+tblZonGed[[#This Row],[Nr]]-1&gt;MaxAant,NA(),OFFSET(tblZon[[#Headers],[ kWh]],Start+tblZonGed[[#This Row],[Nr]]-1,0))</f>
        <v>15.780000000000001</v>
      </c>
      <c r="E15" s="1">
        <f ca="1">IF(Start+tblZonGed[[#This Row],[Nr]]-1&gt;MaxAant,NA(),OFFSET(tblZon[[#Headers],[ Cum]],Start+tblZonGed[[#This Row],[Nr]]-1,0))</f>
        <v>1261.3400000000001</v>
      </c>
    </row>
    <row r="16" spans="2:14" x14ac:dyDescent="0.25">
      <c r="B16">
        <v>14</v>
      </c>
      <c r="C16">
        <f ca="1">IF(Start+tblZonGed[[#This Row],[Nr]]-1&gt;MaxAant,"",OFFSET(tblZon[[#Headers],[JrWeek]],Start+tblZonGed[[#This Row],[Nr]]-1,0))</f>
        <v>201333</v>
      </c>
      <c r="D16" s="1">
        <f ca="1">IF(Start+tblZonGed[[#This Row],[Nr]]-1&gt;MaxAant,NA(),OFFSET(tblZon[[#Headers],[ kWh]],Start+tblZonGed[[#This Row],[Nr]]-1,0))</f>
        <v>16.55</v>
      </c>
      <c r="E16" s="1">
        <f ca="1">IF(Start+tblZonGed[[#This Row],[Nr]]-1&gt;MaxAant,NA(),OFFSET(tblZon[[#Headers],[ Cum]],Start+tblZonGed[[#This Row],[Nr]]-1,0))</f>
        <v>1277.8900000000001</v>
      </c>
    </row>
    <row r="17" spans="2:5" x14ac:dyDescent="0.25">
      <c r="B17">
        <v>15</v>
      </c>
      <c r="C17">
        <f ca="1">IF(Start+tblZonGed[[#This Row],[Nr]]-1&gt;MaxAant,"",OFFSET(tblZon[[#Headers],[JrWeek]],Start+tblZonGed[[#This Row],[Nr]]-1,0))</f>
        <v>201334</v>
      </c>
      <c r="D17" s="1">
        <f ca="1">IF(Start+tblZonGed[[#This Row],[Nr]]-1&gt;MaxAant,NA(),OFFSET(tblZon[[#Headers],[ kWh]],Start+tblZonGed[[#This Row],[Nr]]-1,0))</f>
        <v>15.48</v>
      </c>
      <c r="E17" s="1">
        <f ca="1">IF(Start+tblZonGed[[#This Row],[Nr]]-1&gt;MaxAant,NA(),OFFSET(tblZon[[#Headers],[ Cum]],Start+tblZonGed[[#This Row],[Nr]]-1,0))</f>
        <v>1293.3700000000003</v>
      </c>
    </row>
    <row r="18" spans="2:5" x14ac:dyDescent="0.25">
      <c r="B18">
        <v>16</v>
      </c>
      <c r="C18">
        <f ca="1">IF(Start+tblZonGed[[#This Row],[Nr]]-1&gt;MaxAant,"",OFFSET(tblZon[[#Headers],[JrWeek]],Start+tblZonGed[[#This Row],[Nr]]-1,0))</f>
        <v>201335</v>
      </c>
      <c r="D18" s="1">
        <f ca="1">IF(Start+tblZonGed[[#This Row],[Nr]]-1&gt;MaxAant,NA(),OFFSET(tblZon[[#Headers],[ kWh]],Start+tblZonGed[[#This Row],[Nr]]-1,0))</f>
        <v>15.659999999999998</v>
      </c>
      <c r="E18" s="1">
        <f ca="1">IF(Start+tblZonGed[[#This Row],[Nr]]-1&gt;MaxAant,NA(),OFFSET(tblZon[[#Headers],[ Cum]],Start+tblZonGed[[#This Row],[Nr]]-1,0))</f>
        <v>1309.0300000000004</v>
      </c>
    </row>
    <row r="19" spans="2:5" x14ac:dyDescent="0.25">
      <c r="B19">
        <v>17</v>
      </c>
      <c r="C19">
        <f ca="1">IF(Start+tblZonGed[[#This Row],[Nr]]-1&gt;MaxAant,"",OFFSET(tblZon[[#Headers],[JrWeek]],Start+tblZonGed[[#This Row],[Nr]]-1,0))</f>
        <v>201336</v>
      </c>
      <c r="D19" s="1">
        <f ca="1">IF(Start+tblZonGed[[#This Row],[Nr]]-1&gt;MaxAant,NA(),OFFSET(tblZon[[#Headers],[ kWh]],Start+tblZonGed[[#This Row],[Nr]]-1,0))</f>
        <v>16.750000000000004</v>
      </c>
      <c r="E19" s="1">
        <f ca="1">IF(Start+tblZonGed[[#This Row],[Nr]]-1&gt;MaxAant,NA(),OFFSET(tblZon[[#Headers],[ Cum]],Start+tblZonGed[[#This Row],[Nr]]-1,0))</f>
        <v>1325.7800000000007</v>
      </c>
    </row>
    <row r="20" spans="2:5" x14ac:dyDescent="0.25">
      <c r="B20">
        <v>18</v>
      </c>
      <c r="C20">
        <f ca="1">IF(Start+tblZonGed[[#This Row],[Nr]]-1&gt;MaxAant,"",OFFSET(tblZon[[#Headers],[JrWeek]],Start+tblZonGed[[#This Row],[Nr]]-1,0))</f>
        <v>201337</v>
      </c>
      <c r="D20" s="1">
        <f ca="1">IF(Start+tblZonGed[[#This Row],[Nr]]-1&gt;MaxAant,NA(),OFFSET(tblZon[[#Headers],[ kWh]],Start+tblZonGed[[#This Row],[Nr]]-1,0))</f>
        <v>10.14</v>
      </c>
      <c r="E20" s="1">
        <f ca="1">IF(Start+tblZonGed[[#This Row],[Nr]]-1&gt;MaxAant,NA(),OFFSET(tblZon[[#Headers],[ Cum]],Start+tblZonGed[[#This Row],[Nr]]-1,0))</f>
        <v>1335.9200000000005</v>
      </c>
    </row>
    <row r="21" spans="2:5" x14ac:dyDescent="0.25">
      <c r="B21">
        <v>19</v>
      </c>
      <c r="C21">
        <f ca="1">IF(Start+tblZonGed[[#This Row],[Nr]]-1&gt;MaxAant,"",OFFSET(tblZon[[#Headers],[JrWeek]],Start+tblZonGed[[#This Row],[Nr]]-1,0))</f>
        <v>201338</v>
      </c>
      <c r="D21" s="1">
        <f ca="1">IF(Start+tblZonGed[[#This Row],[Nr]]-1&gt;MaxAant,NA(),OFFSET(tblZon[[#Headers],[ kWh]],Start+tblZonGed[[#This Row],[Nr]]-1,0))</f>
        <v>10.15</v>
      </c>
      <c r="E21" s="1">
        <f ca="1">IF(Start+tblZonGed[[#This Row],[Nr]]-1&gt;MaxAant,NA(),OFFSET(tblZon[[#Headers],[ Cum]],Start+tblZonGed[[#This Row],[Nr]]-1,0))</f>
        <v>1346.0700000000006</v>
      </c>
    </row>
    <row r="22" spans="2:5" x14ac:dyDescent="0.25">
      <c r="B22">
        <v>20</v>
      </c>
      <c r="C22">
        <f ca="1">IF(Start+tblZonGed[[#This Row],[Nr]]-1&gt;MaxAant,"",OFFSET(tblZon[[#Headers],[JrWeek]],Start+tblZonGed[[#This Row],[Nr]]-1,0))</f>
        <v>201339</v>
      </c>
      <c r="D22" s="1">
        <f ca="1">IF(Start+tblZonGed[[#This Row],[Nr]]-1&gt;MaxAant,NA(),OFFSET(tblZon[[#Headers],[ kWh]],Start+tblZonGed[[#This Row],[Nr]]-1,0))</f>
        <v>14.05</v>
      </c>
      <c r="E22" s="1">
        <f ca="1">IF(Start+tblZonGed[[#This Row],[Nr]]-1&gt;MaxAant,NA(),OFFSET(tblZon[[#Headers],[ Cum]],Start+tblZonGed[[#This Row],[Nr]]-1,0))</f>
        <v>1360.1200000000003</v>
      </c>
    </row>
    <row r="23" spans="2:5" x14ac:dyDescent="0.25">
      <c r="B23">
        <v>21</v>
      </c>
      <c r="C23">
        <f ca="1">IF(Start+tblZonGed[[#This Row],[Nr]]-1&gt;MaxAant,"",OFFSET(tblZon[[#Headers],[JrWeek]],Start+tblZonGed[[#This Row],[Nr]]-1,0))</f>
        <v>201340</v>
      </c>
      <c r="D23" s="1">
        <f ca="1">IF(Start+tblZonGed[[#This Row],[Nr]]-1&gt;MaxAant,NA(),OFFSET(tblZon[[#Headers],[ kWh]],Start+tblZonGed[[#This Row],[Nr]]-1,0))</f>
        <v>13.94</v>
      </c>
      <c r="E23" s="1">
        <f ca="1">IF(Start+tblZonGed[[#This Row],[Nr]]-1&gt;MaxAant,NA(),OFFSET(tblZon[[#Headers],[ Cum]],Start+tblZonGed[[#This Row],[Nr]]-1,0))</f>
        <v>1374.0600000000004</v>
      </c>
    </row>
    <row r="24" spans="2:5" x14ac:dyDescent="0.25">
      <c r="B24">
        <v>22</v>
      </c>
      <c r="C24">
        <f ca="1">IF(Start+tblZonGed[[#This Row],[Nr]]-1&gt;MaxAant,"",OFFSET(tblZon[[#Headers],[JrWeek]],Start+tblZonGed[[#This Row],[Nr]]-1,0))</f>
        <v>201341</v>
      </c>
      <c r="D24" s="1">
        <f ca="1">IF(Start+tblZonGed[[#This Row],[Nr]]-1&gt;MaxAant,NA(),OFFSET(tblZon[[#Headers],[ kWh]],Start+tblZonGed[[#This Row],[Nr]]-1,0))</f>
        <v>5.88</v>
      </c>
      <c r="E24" s="1">
        <f ca="1">IF(Start+tblZonGed[[#This Row],[Nr]]-1&gt;MaxAant,NA(),OFFSET(tblZon[[#Headers],[ Cum]],Start+tblZonGed[[#This Row],[Nr]]-1,0))</f>
        <v>1379.9399999999998</v>
      </c>
    </row>
    <row r="25" spans="2:5" x14ac:dyDescent="0.25">
      <c r="B25">
        <v>23</v>
      </c>
      <c r="C25">
        <f ca="1">IF(Start+tblZonGed[[#This Row],[Nr]]-1&gt;MaxAant,"",OFFSET(tblZon[[#Headers],[JrWeek]],Start+tblZonGed[[#This Row],[Nr]]-1,0))</f>
        <v>201342</v>
      </c>
      <c r="D25" s="1">
        <f ca="1">IF(Start+tblZonGed[[#This Row],[Nr]]-1&gt;MaxAant,NA(),OFFSET(tblZon[[#Headers],[ kWh]],Start+tblZonGed[[#This Row],[Nr]]-1,0))</f>
        <v>6.6899999999999995</v>
      </c>
      <c r="E25" s="1">
        <f ca="1">IF(Start+tblZonGed[[#This Row],[Nr]]-1&gt;MaxAant,NA(),OFFSET(tblZon[[#Headers],[ Cum]],Start+tblZonGed[[#This Row],[Nr]]-1,0))</f>
        <v>1386.6299999999999</v>
      </c>
    </row>
    <row r="26" spans="2:5" x14ac:dyDescent="0.25">
      <c r="B26">
        <v>24</v>
      </c>
      <c r="C26">
        <f ca="1">IF(Start+tblZonGed[[#This Row],[Nr]]-1&gt;MaxAant,"",OFFSET(tblZon[[#Headers],[JrWeek]],Start+tblZonGed[[#This Row],[Nr]]-1,0))</f>
        <v>201343</v>
      </c>
      <c r="D26" s="1">
        <f ca="1">IF(Start+tblZonGed[[#This Row],[Nr]]-1&gt;MaxAant,NA(),OFFSET(tblZon[[#Headers],[ kWh]],Start+tblZonGed[[#This Row],[Nr]]-1,0))</f>
        <v>9.1999999999999993</v>
      </c>
      <c r="E26" s="1">
        <f ca="1">IF(Start+tblZonGed[[#This Row],[Nr]]-1&gt;MaxAant,NA(),OFFSET(tblZon[[#Headers],[ Cum]],Start+tblZonGed[[#This Row],[Nr]]-1,0))</f>
        <v>1395.8299999999997</v>
      </c>
    </row>
    <row r="27" spans="2:5" x14ac:dyDescent="0.25">
      <c r="B27">
        <v>25</v>
      </c>
      <c r="C27">
        <f ca="1">IF(Start+tblZonGed[[#This Row],[Nr]]-1&gt;MaxAant,"",OFFSET(tblZon[[#Headers],[JrWeek]],Start+tblZonGed[[#This Row],[Nr]]-1,0))</f>
        <v>201344</v>
      </c>
      <c r="D27" s="1">
        <f ca="1">IF(Start+tblZonGed[[#This Row],[Nr]]-1&gt;MaxAant,NA(),OFFSET(tblZon[[#Headers],[ kWh]],Start+tblZonGed[[#This Row],[Nr]]-1,0))</f>
        <v>7.02</v>
      </c>
      <c r="E27" s="1">
        <f ca="1">IF(Start+tblZonGed[[#This Row],[Nr]]-1&gt;MaxAant,NA(),OFFSET(tblZon[[#Headers],[ Cum]],Start+tblZonGed[[#This Row],[Nr]]-1,0))</f>
        <v>1402.8499999999997</v>
      </c>
    </row>
    <row r="28" spans="2:5" x14ac:dyDescent="0.25">
      <c r="B28">
        <v>26</v>
      </c>
      <c r="C28">
        <f ca="1">IF(Start+tblZonGed[[#This Row],[Nr]]-1&gt;MaxAant,"",OFFSET(tblZon[[#Headers],[JrWeek]],Start+tblZonGed[[#This Row],[Nr]]-1,0))</f>
        <v>201345</v>
      </c>
      <c r="D28" s="1">
        <f ca="1">IF(Start+tblZonGed[[#This Row],[Nr]]-1&gt;MaxAant,NA(),OFFSET(tblZon[[#Headers],[ kWh]],Start+tblZonGed[[#This Row],[Nr]]-1,0))</f>
        <v>3.31</v>
      </c>
      <c r="E28" s="1">
        <f ca="1">IF(Start+tblZonGed[[#This Row],[Nr]]-1&gt;MaxAant,NA(),OFFSET(tblZon[[#Headers],[ Cum]],Start+tblZonGed[[#This Row],[Nr]]-1,0))</f>
        <v>1406.1599999999994</v>
      </c>
    </row>
    <row r="29" spans="2:5" x14ac:dyDescent="0.25">
      <c r="B29">
        <v>27</v>
      </c>
      <c r="C29">
        <f ca="1">IF(Start+tblZonGed[[#This Row],[Nr]]-1&gt;MaxAant,"",OFFSET(tblZon[[#Headers],[JrWeek]],Start+tblZonGed[[#This Row],[Nr]]-1,0))</f>
        <v>201346</v>
      </c>
      <c r="D29" s="1">
        <f ca="1">IF(Start+tblZonGed[[#This Row],[Nr]]-1&gt;MaxAant,NA(),OFFSET(tblZon[[#Headers],[ kWh]],Start+tblZonGed[[#This Row],[Nr]]-1,0))</f>
        <v>4.2699999999999996</v>
      </c>
      <c r="E29" s="1">
        <f ca="1">IF(Start+tblZonGed[[#This Row],[Nr]]-1&gt;MaxAant,NA(),OFFSET(tblZon[[#Headers],[ Cum]],Start+tblZonGed[[#This Row],[Nr]]-1,0))</f>
        <v>1410.4299999999994</v>
      </c>
    </row>
    <row r="30" spans="2:5" x14ac:dyDescent="0.25">
      <c r="B30">
        <v>28</v>
      </c>
      <c r="C30">
        <f ca="1">IF(Start+tblZonGed[[#This Row],[Nr]]-1&gt;MaxAant,"",OFFSET(tblZon[[#Headers],[JrWeek]],Start+tblZonGed[[#This Row],[Nr]]-1,0))</f>
        <v>201347</v>
      </c>
      <c r="D30" s="1">
        <f ca="1">IF(Start+tblZonGed[[#This Row],[Nr]]-1&gt;MaxAant,NA(),OFFSET(tblZon[[#Headers],[ kWh]],Start+tblZonGed[[#This Row],[Nr]]-1,0))</f>
        <v>1.44</v>
      </c>
      <c r="E30" s="1">
        <f ca="1">IF(Start+tblZonGed[[#This Row],[Nr]]-1&gt;MaxAant,NA(),OFFSET(tblZon[[#Headers],[ Cum]],Start+tblZonGed[[#This Row],[Nr]]-1,0))</f>
        <v>1411.8699999999997</v>
      </c>
    </row>
    <row r="31" spans="2:5" x14ac:dyDescent="0.25">
      <c r="B31">
        <v>29</v>
      </c>
      <c r="C31">
        <f ca="1">IF(Start+tblZonGed[[#This Row],[Nr]]-1&gt;MaxAant,"",OFFSET(tblZon[[#Headers],[JrWeek]],Start+tblZonGed[[#This Row],[Nr]]-1,0))</f>
        <v>201348</v>
      </c>
      <c r="D31" s="1">
        <f ca="1">IF(Start+tblZonGed[[#This Row],[Nr]]-1&gt;MaxAant,NA(),OFFSET(tblZon[[#Headers],[ kWh]],Start+tblZonGed[[#This Row],[Nr]]-1,0))</f>
        <v>1.8699999999999999</v>
      </c>
      <c r="E31" s="1">
        <f ca="1">IF(Start+tblZonGed[[#This Row],[Nr]]-1&gt;MaxAant,NA(),OFFSET(tblZon[[#Headers],[ Cum]],Start+tblZonGed[[#This Row],[Nr]]-1,0))</f>
        <v>1413.7399999999996</v>
      </c>
    </row>
    <row r="32" spans="2:5" x14ac:dyDescent="0.25">
      <c r="B32">
        <v>30</v>
      </c>
      <c r="C32">
        <f ca="1">IF(Start+tblZonGed[[#This Row],[Nr]]-1&gt;MaxAant,"",OFFSET(tblZon[[#Headers],[JrWeek]],Start+tblZonGed[[#This Row],[Nr]]-1,0))</f>
        <v>201349</v>
      </c>
      <c r="D32" s="1">
        <f ca="1">IF(Start+tblZonGed[[#This Row],[Nr]]-1&gt;MaxAant,NA(),OFFSET(tblZon[[#Headers],[ kWh]],Start+tblZonGed[[#This Row],[Nr]]-1,0))</f>
        <v>3.2600000000000002</v>
      </c>
      <c r="E32" s="1">
        <f ca="1">IF(Start+tblZonGed[[#This Row],[Nr]]-1&gt;MaxAant,NA(),OFFSET(tblZon[[#Headers],[ Cum]],Start+tblZonGed[[#This Row],[Nr]]-1,0))</f>
        <v>1416.9999999999995</v>
      </c>
    </row>
    <row r="33" spans="2:5" x14ac:dyDescent="0.25">
      <c r="B33">
        <v>31</v>
      </c>
      <c r="C33">
        <f ca="1">IF(Start+tblZonGed[[#This Row],[Nr]]-1&gt;MaxAant,"",OFFSET(tblZon[[#Headers],[JrWeek]],Start+tblZonGed[[#This Row],[Nr]]-1,0))</f>
        <v>201350</v>
      </c>
      <c r="D33" s="1">
        <f ca="1">IF(Start+tblZonGed[[#This Row],[Nr]]-1&gt;MaxAant,NA(),OFFSET(tblZon[[#Headers],[ kWh]],Start+tblZonGed[[#This Row],[Nr]]-1,0))</f>
        <v>6.5000000000000009</v>
      </c>
      <c r="E33" s="1">
        <f ca="1">IF(Start+tblZonGed[[#This Row],[Nr]]-1&gt;MaxAant,NA(),OFFSET(tblZon[[#Headers],[ Cum]],Start+tblZonGed[[#This Row],[Nr]]-1,0))</f>
        <v>1423.4999999999995</v>
      </c>
    </row>
    <row r="34" spans="2:5" x14ac:dyDescent="0.25">
      <c r="B34">
        <v>32</v>
      </c>
      <c r="C34">
        <f ca="1">IF(Start+tblZonGed[[#This Row],[Nr]]-1&gt;MaxAant,"",OFFSET(tblZon[[#Headers],[JrWeek]],Start+tblZonGed[[#This Row],[Nr]]-1,0))</f>
        <v>201351</v>
      </c>
      <c r="D34" s="1">
        <f ca="1">IF(Start+tblZonGed[[#This Row],[Nr]]-1&gt;MaxAant,NA(),OFFSET(tblZon[[#Headers],[ kWh]],Start+tblZonGed[[#This Row],[Nr]]-1,0))</f>
        <v>4.2699999999999996</v>
      </c>
      <c r="E34" s="1">
        <f ca="1">IF(Start+tblZonGed[[#This Row],[Nr]]-1&gt;MaxAant,NA(),OFFSET(tblZon[[#Headers],[ Cum]],Start+tblZonGed[[#This Row],[Nr]]-1,0))</f>
        <v>1427.7699999999998</v>
      </c>
    </row>
    <row r="35" spans="2:5" x14ac:dyDescent="0.25">
      <c r="B35">
        <v>33</v>
      </c>
      <c r="C35">
        <f ca="1">IF(Start+tblZonGed[[#This Row],[Nr]]-1&gt;MaxAant,"",OFFSET(tblZon[[#Headers],[JrWeek]],Start+tblZonGed[[#This Row],[Nr]]-1,0))</f>
        <v>201352</v>
      </c>
      <c r="D35" s="1">
        <f ca="1">IF(Start+tblZonGed[[#This Row],[Nr]]-1&gt;MaxAant,NA(),OFFSET(tblZon[[#Headers],[ kWh]],Start+tblZonGed[[#This Row],[Nr]]-1,0))</f>
        <v>2.29</v>
      </c>
      <c r="E35" s="1">
        <f ca="1">IF(Start+tblZonGed[[#This Row],[Nr]]-1&gt;MaxAant,NA(),OFFSET(tblZon[[#Headers],[ Cum]],Start+tblZonGed[[#This Row],[Nr]]-1,0))</f>
        <v>1430.0599999999997</v>
      </c>
    </row>
    <row r="36" spans="2:5" x14ac:dyDescent="0.25">
      <c r="B36">
        <v>34</v>
      </c>
      <c r="C36">
        <f ca="1">IF(Start+tblZonGed[[#This Row],[Nr]]-1&gt;MaxAant,"",OFFSET(tblZon[[#Headers],[JrWeek]],Start+tblZonGed[[#This Row],[Nr]]-1,0))</f>
        <v>201353</v>
      </c>
      <c r="D36" s="1">
        <f ca="1">IF(Start+tblZonGed[[#This Row],[Nr]]-1&gt;MaxAant,NA(),OFFSET(tblZon[[#Headers],[ kWh]],Start+tblZonGed[[#This Row],[Nr]]-1,0))</f>
        <v>1.5099999999999998</v>
      </c>
      <c r="E36" s="1">
        <f ca="1">IF(Start+tblZonGed[[#This Row],[Nr]]-1&gt;MaxAant,NA(),OFFSET(tblZon[[#Headers],[ Cum]],Start+tblZonGed[[#This Row],[Nr]]-1,0))</f>
        <v>1431.5699999999997</v>
      </c>
    </row>
    <row r="37" spans="2:5" x14ac:dyDescent="0.25">
      <c r="B37">
        <v>35</v>
      </c>
      <c r="C37">
        <f ca="1">IF(Start+tblZonGed[[#This Row],[Nr]]-1&gt;MaxAant,"",OFFSET(tblZon[[#Headers],[JrWeek]],Start+tblZonGed[[#This Row],[Nr]]-1,0))</f>
        <v>201401</v>
      </c>
      <c r="D37" s="1">
        <f ca="1">IF(Start+tblZonGed[[#This Row],[Nr]]-1&gt;MaxAant,NA(),OFFSET(tblZon[[#Headers],[ kWh]],Start+tblZonGed[[#This Row],[Nr]]-1,0))</f>
        <v>2.4400000000000004</v>
      </c>
      <c r="E37" s="1">
        <f ca="1">IF(Start+tblZonGed[[#This Row],[Nr]]-1&gt;MaxAant,NA(),OFFSET(tblZon[[#Headers],[ Cum]],Start+tblZonGed[[#This Row],[Nr]]-1,0))</f>
        <v>1434.0099999999995</v>
      </c>
    </row>
    <row r="38" spans="2:5" x14ac:dyDescent="0.25">
      <c r="B38">
        <v>36</v>
      </c>
      <c r="C38">
        <f ca="1">IF(Start+tblZonGed[[#This Row],[Nr]]-1&gt;MaxAant,"",OFFSET(tblZon[[#Headers],[JrWeek]],Start+tblZonGed[[#This Row],[Nr]]-1,0))</f>
        <v>201402</v>
      </c>
      <c r="D38" s="1">
        <f ca="1">IF(Start+tblZonGed[[#This Row],[Nr]]-1&gt;MaxAant,NA(),OFFSET(tblZon[[#Headers],[ kWh]],Start+tblZonGed[[#This Row],[Nr]]-1,0))</f>
        <v>4.97</v>
      </c>
      <c r="E38" s="1">
        <f ca="1">IF(Start+tblZonGed[[#This Row],[Nr]]-1&gt;MaxAant,NA(),OFFSET(tblZon[[#Headers],[ Cum]],Start+tblZonGed[[#This Row],[Nr]]-1,0))</f>
        <v>1438.9799999999998</v>
      </c>
    </row>
    <row r="39" spans="2:5" x14ac:dyDescent="0.25">
      <c r="B39">
        <v>37</v>
      </c>
      <c r="C39">
        <f ca="1">IF(Start+tblZonGed[[#This Row],[Nr]]-1&gt;MaxAant,"",OFFSET(tblZon[[#Headers],[JrWeek]],Start+tblZonGed[[#This Row],[Nr]]-1,0))</f>
        <v>201403</v>
      </c>
      <c r="D39" s="1">
        <f ca="1">IF(Start+tblZonGed[[#This Row],[Nr]]-1&gt;MaxAant,NA(),OFFSET(tblZon[[#Headers],[ kWh]],Start+tblZonGed[[#This Row],[Nr]]-1,0))</f>
        <v>4.09</v>
      </c>
      <c r="E39" s="1">
        <f ca="1">IF(Start+tblZonGed[[#This Row],[Nr]]-1&gt;MaxAant,NA(),OFFSET(tblZon[[#Headers],[ Cum]],Start+tblZonGed[[#This Row],[Nr]]-1,0))</f>
        <v>1443.07</v>
      </c>
    </row>
    <row r="40" spans="2:5" x14ac:dyDescent="0.25">
      <c r="B40">
        <v>38</v>
      </c>
      <c r="C40">
        <f ca="1">IF(Start+tblZonGed[[#This Row],[Nr]]-1&gt;MaxAant,"",OFFSET(tblZon[[#Headers],[JrWeek]],Start+tblZonGed[[#This Row],[Nr]]-1,0))</f>
        <v>201404</v>
      </c>
      <c r="D40" s="1">
        <f ca="1">IF(Start+tblZonGed[[#This Row],[Nr]]-1&gt;MaxAant,NA(),OFFSET(tblZon[[#Headers],[ kWh]],Start+tblZonGed[[#This Row],[Nr]]-1,0))</f>
        <v>2.94</v>
      </c>
      <c r="E40" s="1">
        <f ca="1">IF(Start+tblZonGed[[#This Row],[Nr]]-1&gt;MaxAant,NA(),OFFSET(tblZon[[#Headers],[ Cum]],Start+tblZonGed[[#This Row],[Nr]]-1,0))</f>
        <v>1446.01</v>
      </c>
    </row>
    <row r="41" spans="2:5" x14ac:dyDescent="0.25">
      <c r="B41">
        <v>39</v>
      </c>
      <c r="C41">
        <f ca="1">IF(Start+tblZonGed[[#This Row],[Nr]]-1&gt;MaxAant,"",OFFSET(tblZon[[#Headers],[JrWeek]],Start+tblZonGed[[#This Row],[Nr]]-1,0))</f>
        <v>201405</v>
      </c>
      <c r="D41" s="1">
        <f ca="1">IF(Start+tblZonGed[[#This Row],[Nr]]-1&gt;MaxAant,NA(),OFFSET(tblZon[[#Headers],[ kWh]],Start+tblZonGed[[#This Row],[Nr]]-1,0))</f>
        <v>7.68</v>
      </c>
      <c r="E41" s="1">
        <f ca="1">IF(Start+tblZonGed[[#This Row],[Nr]]-1&gt;MaxAant,NA(),OFFSET(tblZon[[#Headers],[ Cum]],Start+tblZonGed[[#This Row],[Nr]]-1,0))</f>
        <v>1453.69</v>
      </c>
    </row>
    <row r="42" spans="2:5" x14ac:dyDescent="0.25">
      <c r="B42">
        <v>40</v>
      </c>
      <c r="C42">
        <f ca="1">IF(Start+tblZonGed[[#This Row],[Nr]]-1&gt;MaxAant,"",OFFSET(tblZon[[#Headers],[JrWeek]],Start+tblZonGed[[#This Row],[Nr]]-1,0))</f>
        <v>201406</v>
      </c>
      <c r="D42" s="1">
        <f ca="1">IF(Start+tblZonGed[[#This Row],[Nr]]-1&gt;MaxAant,NA(),OFFSET(tblZon[[#Headers],[ kWh]],Start+tblZonGed[[#This Row],[Nr]]-1,0))</f>
        <v>6.49</v>
      </c>
      <c r="E42" s="1">
        <f ca="1">IF(Start+tblZonGed[[#This Row],[Nr]]-1&gt;MaxAant,NA(),OFFSET(tblZon[[#Headers],[ Cum]],Start+tblZonGed[[#This Row],[Nr]]-1,0))</f>
        <v>1460.18</v>
      </c>
    </row>
    <row r="43" spans="2:5" x14ac:dyDescent="0.25">
      <c r="B43">
        <v>41</v>
      </c>
      <c r="C43">
        <f ca="1">IF(Start+tblZonGed[[#This Row],[Nr]]-1&gt;MaxAant,"",OFFSET(tblZon[[#Headers],[JrWeek]],Start+tblZonGed[[#This Row],[Nr]]-1,0))</f>
        <v>201407</v>
      </c>
      <c r="D43" s="1">
        <f ca="1">IF(Start+tblZonGed[[#This Row],[Nr]]-1&gt;MaxAant,NA(),OFFSET(tblZon[[#Headers],[ kWh]],Start+tblZonGed[[#This Row],[Nr]]-1,0))</f>
        <v>6.2339999999999991</v>
      </c>
      <c r="E43" s="1">
        <f ca="1">IF(Start+tblZonGed[[#This Row],[Nr]]-1&gt;MaxAant,NA(),OFFSET(tblZon[[#Headers],[ Cum]],Start+tblZonGed[[#This Row],[Nr]]-1,0))</f>
        <v>1466.4139999999998</v>
      </c>
    </row>
    <row r="44" spans="2:5" x14ac:dyDescent="0.25">
      <c r="B44">
        <v>42</v>
      </c>
      <c r="C44">
        <f ca="1">IF(Start+tblZonGed[[#This Row],[Nr]]-1&gt;MaxAant,"",OFFSET(tblZon[[#Headers],[JrWeek]],Start+tblZonGed[[#This Row],[Nr]]-1,0))</f>
        <v>201408</v>
      </c>
      <c r="D44" s="1">
        <f ca="1">IF(Start+tblZonGed[[#This Row],[Nr]]-1&gt;MaxAant,NA(),OFFSET(tblZon[[#Headers],[ kWh]],Start+tblZonGed[[#This Row],[Nr]]-1,0))</f>
        <v>8.27</v>
      </c>
      <c r="E44" s="1">
        <f ca="1">IF(Start+tblZonGed[[#This Row],[Nr]]-1&gt;MaxAant,NA(),OFFSET(tblZon[[#Headers],[ Cum]],Start+tblZonGed[[#This Row],[Nr]]-1,0))</f>
        <v>1474.6839999999997</v>
      </c>
    </row>
    <row r="45" spans="2:5" x14ac:dyDescent="0.25">
      <c r="B45">
        <v>43</v>
      </c>
      <c r="C45">
        <f ca="1">IF(Start+tblZonGed[[#This Row],[Nr]]-1&gt;MaxAant,"",OFFSET(tblZon[[#Headers],[JrWeek]],Start+tblZonGed[[#This Row],[Nr]]-1,0))</f>
        <v>201409</v>
      </c>
      <c r="D45" s="1">
        <f ca="1">IF(Start+tblZonGed[[#This Row],[Nr]]-1&gt;MaxAant,NA(),OFFSET(tblZon[[#Headers],[ kWh]],Start+tblZonGed[[#This Row],[Nr]]-1,0))</f>
        <v>10.09</v>
      </c>
      <c r="E45" s="1">
        <f ca="1">IF(Start+tblZonGed[[#This Row],[Nr]]-1&gt;MaxAant,NA(),OFFSET(tblZon[[#Headers],[ Cum]],Start+tblZonGed[[#This Row],[Nr]]-1,0))</f>
        <v>1484.7739999999997</v>
      </c>
    </row>
    <row r="46" spans="2:5" x14ac:dyDescent="0.25">
      <c r="B46">
        <v>44</v>
      </c>
      <c r="C46">
        <f ca="1">IF(Start+tblZonGed[[#This Row],[Nr]]-1&gt;MaxAant,"",OFFSET(tblZon[[#Headers],[JrWeek]],Start+tblZonGed[[#This Row],[Nr]]-1,0))</f>
        <v>201410</v>
      </c>
      <c r="D46" s="1">
        <f ca="1">IF(Start+tblZonGed[[#This Row],[Nr]]-1&gt;MaxAant,NA(),OFFSET(tblZon[[#Headers],[ kWh]],Start+tblZonGed[[#This Row],[Nr]]-1,0))</f>
        <v>15.009999999999998</v>
      </c>
      <c r="E46" s="1">
        <f ca="1">IF(Start+tblZonGed[[#This Row],[Nr]]-1&gt;MaxAant,NA(),OFFSET(tblZon[[#Headers],[ Cum]],Start+tblZonGed[[#This Row],[Nr]]-1,0))</f>
        <v>1499.7839999999994</v>
      </c>
    </row>
    <row r="47" spans="2:5" x14ac:dyDescent="0.25">
      <c r="B47">
        <v>45</v>
      </c>
      <c r="C47">
        <f ca="1">IF(Start+tblZonGed[[#This Row],[Nr]]-1&gt;MaxAant,"",OFFSET(tblZon[[#Headers],[JrWeek]],Start+tblZonGed[[#This Row],[Nr]]-1,0))</f>
        <v>201411</v>
      </c>
      <c r="D47" s="1">
        <f ca="1">IF(Start+tblZonGed[[#This Row],[Nr]]-1&gt;MaxAant,NA(),OFFSET(tblZon[[#Headers],[ kWh]],Start+tblZonGed[[#This Row],[Nr]]-1,0))</f>
        <v>15.64</v>
      </c>
      <c r="E47" s="1">
        <f ca="1">IF(Start+tblZonGed[[#This Row],[Nr]]-1&gt;MaxAant,NA(),OFFSET(tblZon[[#Headers],[ Cum]],Start+tblZonGed[[#This Row],[Nr]]-1,0))</f>
        <v>1515.4239999999993</v>
      </c>
    </row>
    <row r="48" spans="2:5" x14ac:dyDescent="0.25">
      <c r="B48">
        <v>46</v>
      </c>
      <c r="C48">
        <f ca="1">IF(Start+tblZonGed[[#This Row],[Nr]]-1&gt;MaxAant,"",OFFSET(tblZon[[#Headers],[JrWeek]],Start+tblZonGed[[#This Row],[Nr]]-1,0))</f>
        <v>201412</v>
      </c>
      <c r="D48" s="1">
        <f ca="1">IF(Start+tblZonGed[[#This Row],[Nr]]-1&gt;MaxAant,NA(),OFFSET(tblZon[[#Headers],[ kWh]],Start+tblZonGed[[#This Row],[Nr]]-1,0))</f>
        <v>10.590000000000002</v>
      </c>
      <c r="E48" s="1">
        <f ca="1">IF(Start+tblZonGed[[#This Row],[Nr]]-1&gt;MaxAant,NA(),OFFSET(tblZon[[#Headers],[ Cum]],Start+tblZonGed[[#This Row],[Nr]]-1,0))</f>
        <v>1526.0139999999992</v>
      </c>
    </row>
    <row r="49" spans="2:5" x14ac:dyDescent="0.25">
      <c r="B49">
        <v>47</v>
      </c>
      <c r="C49">
        <f ca="1">IF(Start+tblZonGed[[#This Row],[Nr]]-1&gt;MaxAant,"",OFFSET(tblZon[[#Headers],[JrWeek]],Start+tblZonGed[[#This Row],[Nr]]-1,0))</f>
        <v>201413</v>
      </c>
      <c r="D49" s="1">
        <f ca="1">IF(Start+tblZonGed[[#This Row],[Nr]]-1&gt;MaxAant,NA(),OFFSET(tblZon[[#Headers],[ kWh]],Start+tblZonGed[[#This Row],[Nr]]-1,0))</f>
        <v>16.29</v>
      </c>
      <c r="E49" s="1">
        <f ca="1">IF(Start+tblZonGed[[#This Row],[Nr]]-1&gt;MaxAant,NA(),OFFSET(tblZon[[#Headers],[ Cum]],Start+tblZonGed[[#This Row],[Nr]]-1,0))</f>
        <v>1542.303999999999</v>
      </c>
    </row>
    <row r="50" spans="2:5" x14ac:dyDescent="0.25">
      <c r="B50">
        <v>48</v>
      </c>
      <c r="C50">
        <f ca="1">IF(Start+tblZonGed[[#This Row],[Nr]]-1&gt;MaxAant,"",OFFSET(tblZon[[#Headers],[JrWeek]],Start+tblZonGed[[#This Row],[Nr]]-1,0))</f>
        <v>201414</v>
      </c>
      <c r="D50" s="1">
        <f ca="1">IF(Start+tblZonGed[[#This Row],[Nr]]-1&gt;MaxAant,NA(),OFFSET(tblZon[[#Headers],[ kWh]],Start+tblZonGed[[#This Row],[Nr]]-1,0))</f>
        <v>13.46</v>
      </c>
      <c r="E50" s="1">
        <f ca="1">IF(Start+tblZonGed[[#This Row],[Nr]]-1&gt;MaxAant,NA(),OFFSET(tblZon[[#Headers],[ Cum]],Start+tblZonGed[[#This Row],[Nr]]-1,0))</f>
        <v>1555.7639999999992</v>
      </c>
    </row>
    <row r="51" spans="2:5" x14ac:dyDescent="0.25">
      <c r="B51">
        <v>49</v>
      </c>
      <c r="C51">
        <f ca="1">IF(Start+tblZonGed[[#This Row],[Nr]]-1&gt;MaxAant,"",OFFSET(tblZon[[#Headers],[JrWeek]],Start+tblZonGed[[#This Row],[Nr]]-1,0))</f>
        <v>201415</v>
      </c>
      <c r="D51" s="1">
        <f ca="1">IF(Start+tblZonGed[[#This Row],[Nr]]-1&gt;MaxAant,NA(),OFFSET(tblZon[[#Headers],[ kWh]],Start+tblZonGed[[#This Row],[Nr]]-1,0))</f>
        <v>15.67</v>
      </c>
      <c r="E51" s="1">
        <f ca="1">IF(Start+tblZonGed[[#This Row],[Nr]]-1&gt;MaxAant,NA(),OFFSET(tblZon[[#Headers],[ Cum]],Start+tblZonGed[[#This Row],[Nr]]-1,0))</f>
        <v>1571.4339999999993</v>
      </c>
    </row>
    <row r="52" spans="2:5" x14ac:dyDescent="0.25">
      <c r="B52">
        <v>50</v>
      </c>
      <c r="C52">
        <f ca="1">IF(Start+tblZonGed[[#This Row],[Nr]]-1&gt;MaxAant,"",OFFSET(tblZon[[#Headers],[JrWeek]],Start+tblZonGed[[#This Row],[Nr]]-1,0))</f>
        <v>201416</v>
      </c>
      <c r="D52" s="1">
        <f ca="1">IF(Start+tblZonGed[[#This Row],[Nr]]-1&gt;MaxAant,NA(),OFFSET(tblZon[[#Headers],[ kWh]],Start+tblZonGed[[#This Row],[Nr]]-1,0))</f>
        <v>19.46</v>
      </c>
      <c r="E52" s="1">
        <f ca="1">IF(Start+tblZonGed[[#This Row],[Nr]]-1&gt;MaxAant,NA(),OFFSET(tblZon[[#Headers],[ Cum]],Start+tblZonGed[[#This Row],[Nr]]-1,0))</f>
        <v>1590.8939999999996</v>
      </c>
    </row>
    <row r="53" spans="2:5" x14ac:dyDescent="0.25">
      <c r="B53">
        <v>51</v>
      </c>
      <c r="C53">
        <f ca="1">IF(Start+tblZonGed[[#This Row],[Nr]]-1&gt;MaxAant,"",OFFSET(tblZon[[#Headers],[JrWeek]],Start+tblZonGed[[#This Row],[Nr]]-1,0))</f>
        <v>201417</v>
      </c>
      <c r="D53" s="1">
        <f ca="1">IF(Start+tblZonGed[[#This Row],[Nr]]-1&gt;MaxAant,NA(),OFFSET(tblZon[[#Headers],[ kWh]],Start+tblZonGed[[#This Row],[Nr]]-1,0))</f>
        <v>16.34</v>
      </c>
      <c r="E53" s="1">
        <f ca="1">IF(Start+tblZonGed[[#This Row],[Nr]]-1&gt;MaxAant,NA(),OFFSET(tblZon[[#Headers],[ Cum]],Start+tblZonGed[[#This Row],[Nr]]-1,0))</f>
        <v>1607.2339999999997</v>
      </c>
    </row>
    <row r="54" spans="2:5" x14ac:dyDescent="0.25">
      <c r="B54">
        <v>52</v>
      </c>
      <c r="C54">
        <f ca="1">IF(Start+tblZonGed[[#This Row],[Nr]]-1&gt;MaxAant,"",OFFSET(tblZon[[#Headers],[JrWeek]],Start+tblZonGed[[#This Row],[Nr]]-1,0))</f>
        <v>201418</v>
      </c>
      <c r="D54" s="1">
        <f ca="1">IF(Start+tblZonGed[[#This Row],[Nr]]-1&gt;MaxAant,NA(),OFFSET(tblZon[[#Headers],[ kWh]],Start+tblZonGed[[#This Row],[Nr]]-1,0))</f>
        <v>13.319999999999999</v>
      </c>
      <c r="E54" s="1">
        <f ca="1">IF(Start+tblZonGed[[#This Row],[Nr]]-1&gt;MaxAant,NA(),OFFSET(tblZon[[#Headers],[ Cum]],Start+tblZonGed[[#This Row],[Nr]]-1,0))</f>
        <v>1620.5539999999996</v>
      </c>
    </row>
    <row r="55" spans="2:5" x14ac:dyDescent="0.25">
      <c r="B55">
        <v>53</v>
      </c>
      <c r="C55">
        <f ca="1">IF(Start+tblZonGed[[#This Row],[Nr]]-1&gt;MaxAant,"",OFFSET(tblZon[[#Headers],[JrWeek]],Start+tblZonGed[[#This Row],[Nr]]-1,0))</f>
        <v>201419</v>
      </c>
      <c r="D55" s="1">
        <f ca="1">IF(Start+tblZonGed[[#This Row],[Nr]]-1&gt;MaxAant,NA(),OFFSET(tblZon[[#Headers],[ kWh]],Start+tblZonGed[[#This Row],[Nr]]-1,0))</f>
        <v>15.110000000000001</v>
      </c>
      <c r="E55" s="1">
        <f ca="1">IF(Start+tblZonGed[[#This Row],[Nr]]-1&gt;MaxAant,NA(),OFFSET(tblZon[[#Headers],[ Cum]],Start+tblZonGed[[#This Row],[Nr]]-1,0))</f>
        <v>1635.6639999999995</v>
      </c>
    </row>
    <row r="56" spans="2:5" x14ac:dyDescent="0.25">
      <c r="B56">
        <v>54</v>
      </c>
      <c r="C56">
        <f ca="1">IF(Start+tblZonGed[[#This Row],[Nr]]-1&gt;MaxAant,"",OFFSET(tblZon[[#Headers],[JrWeek]],Start+tblZonGed[[#This Row],[Nr]]-1,0))</f>
        <v>201420</v>
      </c>
      <c r="D56" s="1">
        <f ca="1">IF(Start+tblZonGed[[#This Row],[Nr]]-1&gt;MaxAant,NA(),OFFSET(tblZon[[#Headers],[ kWh]],Start+tblZonGed[[#This Row],[Nr]]-1,0))</f>
        <v>18.670000000000002</v>
      </c>
      <c r="E56" s="1">
        <f ca="1">IF(Start+tblZonGed[[#This Row],[Nr]]-1&gt;MaxAant,NA(),OFFSET(tblZon[[#Headers],[ Cum]],Start+tblZonGed[[#This Row],[Nr]]-1,0))</f>
        <v>1654.3339999999996</v>
      </c>
    </row>
    <row r="57" spans="2:5" x14ac:dyDescent="0.25">
      <c r="B57">
        <v>55</v>
      </c>
      <c r="C57">
        <f ca="1">IF(Start+tblZonGed[[#This Row],[Nr]]-1&gt;MaxAant,"",OFFSET(tblZon[[#Headers],[JrWeek]],Start+tblZonGed[[#This Row],[Nr]]-1,0))</f>
        <v>201421</v>
      </c>
      <c r="D57" s="1">
        <f ca="1">IF(Start+tblZonGed[[#This Row],[Nr]]-1&gt;MaxAant,NA(),OFFSET(tblZon[[#Headers],[ kWh]],Start+tblZonGed[[#This Row],[Nr]]-1,0))</f>
        <v>17.909999999999997</v>
      </c>
      <c r="E57" s="1">
        <f ca="1">IF(Start+tblZonGed[[#This Row],[Nr]]-1&gt;MaxAant,NA(),OFFSET(tblZon[[#Headers],[ Cum]],Start+tblZonGed[[#This Row],[Nr]]-1,0))</f>
        <v>1672.2439999999995</v>
      </c>
    </row>
  </sheetData>
  <dataValidations count="1">
    <dataValidation type="whole" allowBlank="1" showInputMessage="1" showErrorMessage="1" errorTitle="Oeps!" error="Geheel getal tussen 1 en Max intikken aub." sqref="H2:H3">
      <formula1>1</formula1>
      <formula2>Max</formula2>
    </dataValidation>
  </dataValidations>
  <pageMargins left="0.7" right="0.7" top="0.75" bottom="0.75" header="0.3" footer="0.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workbookViewId="0"/>
  </sheetViews>
  <sheetFormatPr defaultColWidth="8.85546875" defaultRowHeight="15" x14ac:dyDescent="0.25"/>
  <cols>
    <col min="1" max="1" width="3.28515625" customWidth="1"/>
    <col min="2" max="2" width="27.85546875" customWidth="1"/>
    <col min="3" max="3" width="10.42578125" bestFit="1" customWidth="1"/>
  </cols>
  <sheetData>
    <row r="1" spans="2:9" ht="15.75" thickBot="1" x14ac:dyDescent="0.3"/>
    <row r="2" spans="2:9" x14ac:dyDescent="0.25">
      <c r="B2" s="8" t="s">
        <v>5</v>
      </c>
      <c r="C2" s="13">
        <v>100</v>
      </c>
      <c r="D2" s="2"/>
      <c r="E2" s="2">
        <f ca="1">OFFSET(tblZon[[#Headers],[JrWeek]],Start,0)</f>
        <v>201320</v>
      </c>
      <c r="F2" s="2"/>
      <c r="G2" s="2"/>
      <c r="H2" s="2"/>
      <c r="I2" s="3"/>
    </row>
    <row r="3" spans="2:9" x14ac:dyDescent="0.25">
      <c r="B3" s="9" t="s">
        <v>11</v>
      </c>
      <c r="C3" s="14">
        <v>55</v>
      </c>
      <c r="D3" s="4"/>
      <c r="E3" s="4"/>
      <c r="F3" s="4"/>
      <c r="G3" s="4"/>
      <c r="H3" s="4"/>
      <c r="I3" s="5"/>
    </row>
    <row r="4" spans="2:9" x14ac:dyDescent="0.25">
      <c r="B4" s="9" t="s">
        <v>9</v>
      </c>
      <c r="C4" s="11">
        <f>Start+Aantal-1</f>
        <v>154</v>
      </c>
      <c r="D4" s="4"/>
      <c r="E4" s="4">
        <f ca="1">OFFSET(tblZon[[#Headers],[JrWeek]],IF(Eind&gt;MaxAant,MaxAant,Eind),0)</f>
        <v>201421</v>
      </c>
      <c r="F4" s="4"/>
      <c r="G4" s="4"/>
      <c r="H4" s="4"/>
      <c r="I4" s="5"/>
    </row>
    <row r="5" spans="2:9" x14ac:dyDescent="0.25">
      <c r="B5" s="9" t="s">
        <v>7</v>
      </c>
      <c r="C5" s="11" t="str">
        <f ca="1">"(van week "&amp;TEXT(E2,"0000-00")&amp;" t/m "&amp;TEXT(E4,"0000-00")&amp;")"</f>
        <v>(van week 2013-20 t/m 2014-21)</v>
      </c>
      <c r="D5" s="4"/>
      <c r="E5" s="4"/>
      <c r="F5" s="4"/>
      <c r="G5" s="4"/>
      <c r="H5" s="4"/>
      <c r="I5" s="5"/>
    </row>
    <row r="6" spans="2:9" ht="15.75" thickBot="1" x14ac:dyDescent="0.3">
      <c r="B6" s="10" t="s">
        <v>8</v>
      </c>
      <c r="C6" s="12" t="str">
        <f ca="1">"Opbrengst zonnepanelen  set 1"&amp;CHAR(13)&amp;Tekst</f>
        <v>Opbrengst zonnepanelen  set 1_x000D_(van week 2013-20 t/m 2014-21)</v>
      </c>
      <c r="D6" s="6"/>
      <c r="E6" s="6"/>
      <c r="F6" s="6"/>
      <c r="G6" s="6"/>
      <c r="H6" s="6"/>
      <c r="I6" s="7"/>
    </row>
  </sheetData>
  <dataValidations count="1">
    <dataValidation type="whole" allowBlank="1" showInputMessage="1" showErrorMessage="1" errorTitle="Oeps!" error="Geheel getal tussen 1 en Max intikken aub." sqref="C2:C4">
      <formula1>1</formula1>
      <formula2>Max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2:O36"/>
  <sheetViews>
    <sheetView workbookViewId="0"/>
  </sheetViews>
  <sheetFormatPr defaultColWidth="8.85546875" defaultRowHeight="15" x14ac:dyDescent="0.25"/>
  <cols>
    <col min="1" max="1" width="2.42578125" customWidth="1"/>
    <col min="2" max="2" width="19.7109375" customWidth="1"/>
    <col min="15" max="15" width="10.28515625" customWidth="1"/>
    <col min="17" max="17" width="3.28515625" customWidth="1"/>
  </cols>
  <sheetData>
    <row r="32" ht="15.75" thickBot="1" x14ac:dyDescent="0.3"/>
    <row r="33" spans="2:15" ht="18.75" customHeight="1" thickBot="1" x14ac:dyDescent="0.3">
      <c r="B33" s="19" t="s">
        <v>12</v>
      </c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</row>
    <row r="34" spans="2:15" x14ac:dyDescent="0.25">
      <c r="C34" t="str">
        <f>TEXT(Data!D3,"0000-00")</f>
        <v>2011-27</v>
      </c>
      <c r="O34" s="18" t="str">
        <f ca="1">TEXT(OFFSET(tblZon[[#Headers],[JrWeek]],MaxAant,0),"0000-00")</f>
        <v>2017-49</v>
      </c>
    </row>
    <row r="35" spans="2:15" ht="15.75" thickBot="1" x14ac:dyDescent="0.3"/>
    <row r="36" spans="2:15" ht="19.5" customHeight="1" thickBot="1" x14ac:dyDescent="0.3">
      <c r="B36" s="19" t="str">
        <f>"Aantal weken ("&amp;Aantal&amp;"):  "</f>
        <v xml:space="preserve">Aantal weken (55):  </v>
      </c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</row>
  </sheetData>
  <pageMargins left="0.7" right="0.7" top="0.75" bottom="0.75" header="0.3" footer="0.3"/>
  <pageSetup paperSize="0" orientation="portrait" horizontalDpi="0" verticalDpi="0" copie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croll Bar 1">
              <controlPr defaultSize="0" print="0" autoPict="0">
                <anchor moveWithCells="1">
                  <from>
                    <xdr:col>2</xdr:col>
                    <xdr:colOff>28575</xdr:colOff>
                    <xdr:row>32</xdr:row>
                    <xdr:rowOff>28575</xdr:rowOff>
                  </from>
                  <to>
                    <xdr:col>14</xdr:col>
                    <xdr:colOff>638175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Scroll Bar 2">
              <controlPr defaultSize="0" autoPict="0">
                <anchor moveWithCells="1">
                  <from>
                    <xdr:col>2</xdr:col>
                    <xdr:colOff>28575</xdr:colOff>
                    <xdr:row>35</xdr:row>
                    <xdr:rowOff>47625</xdr:rowOff>
                  </from>
                  <to>
                    <xdr:col>14</xdr:col>
                    <xdr:colOff>647700</xdr:colOff>
                    <xdr:row>35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10</vt:i4>
      </vt:variant>
    </vt:vector>
  </HeadingPairs>
  <TitlesOfParts>
    <vt:vector size="15" baseType="lpstr">
      <vt:lpstr>Voorblad</vt:lpstr>
      <vt:lpstr>Data</vt:lpstr>
      <vt:lpstr>Calc1</vt:lpstr>
      <vt:lpstr>Calc2</vt:lpstr>
      <vt:lpstr>DashBoard</vt:lpstr>
      <vt:lpstr>Aantal</vt:lpstr>
      <vt:lpstr>Calc2!Eind</vt:lpstr>
      <vt:lpstr>Eind</vt:lpstr>
      <vt:lpstr>MaxAant</vt:lpstr>
      <vt:lpstr>Calc2!Start</vt:lpstr>
      <vt:lpstr>Start</vt:lpstr>
      <vt:lpstr>Calc2!Tekst</vt:lpstr>
      <vt:lpstr>Tekst</vt:lpstr>
      <vt:lpstr>Calc2!Titel</vt:lpstr>
      <vt:lpstr>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2017-12-07T09:07:57Z</dcterms:created>
  <dcterms:modified xsi:type="dcterms:W3CDTF">2017-12-07T17:04:13Z</dcterms:modified>
</cp:coreProperties>
</file>