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ivotTables/pivotTable1.xml" ContentType="application/vnd.openxmlformats-officedocument.spreadsheetml.pivot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odeName="ThisWorkbook" autoCompressPictures="0"/>
  <bookViews>
    <workbookView xWindow="0" yWindow="0" windowWidth="29120" windowHeight="15940" tabRatio="500"/>
  </bookViews>
  <sheets>
    <sheet name="Voorblad" sheetId="9" r:id="rId1"/>
    <sheet name="Markering" sheetId="5" r:id="rId2"/>
    <sheet name="UniekDubbel" sheetId="2" r:id="rId3"/>
    <sheet name="BovenOnder" sheetId="6" r:id="rId4"/>
    <sheet name="GegBalk" sheetId="1" r:id="rId5"/>
    <sheet name="GegBalkDraai" sheetId="4" r:id="rId6"/>
    <sheet name="Kleuren" sheetId="7" r:id="rId7"/>
    <sheet name="Picto" sheetId="8" r:id="rId8"/>
  </sheets>
  <definedNames>
    <definedName name="BG">Picto!$D$16</definedName>
    <definedName name="BovOnder">BovenOnder!$L$3</definedName>
    <definedName name="BovOnderAantal">BovenOnder!$L$2</definedName>
    <definedName name="GemOpbr">Markering!$K$3</definedName>
    <definedName name="OG">Picto!$D$17</definedName>
  </definedNames>
  <calcPr calcId="140001" concurrentCalc="0"/>
  <pivotCaches>
    <pivotCache cacheId="22" r:id="rId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R5" i="6"/>
  <c r="R6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L6" i="6"/>
  <c r="L5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X14" i="8"/>
  <c r="W14" i="8"/>
  <c r="V14" i="8"/>
  <c r="U14" i="8"/>
  <c r="X13" i="8"/>
  <c r="W13" i="8"/>
  <c r="V13" i="8"/>
  <c r="U13" i="8"/>
  <c r="X12" i="8"/>
  <c r="W12" i="8"/>
  <c r="V12" i="8"/>
  <c r="U12" i="8"/>
  <c r="X11" i="8"/>
  <c r="W11" i="8"/>
  <c r="V11" i="8"/>
  <c r="U11" i="8"/>
  <c r="X10" i="8"/>
  <c r="W10" i="8"/>
  <c r="V10" i="8"/>
  <c r="U10" i="8"/>
  <c r="X9" i="8"/>
  <c r="W9" i="8"/>
  <c r="V9" i="8"/>
  <c r="U9" i="8"/>
  <c r="X8" i="8"/>
  <c r="W8" i="8"/>
  <c r="V8" i="8"/>
  <c r="U8" i="8"/>
  <c r="X7" i="8"/>
  <c r="W7" i="8"/>
  <c r="V7" i="8"/>
  <c r="U7" i="8"/>
  <c r="X6" i="8"/>
  <c r="W6" i="8"/>
  <c r="V6" i="8"/>
  <c r="U6" i="8"/>
  <c r="X5" i="8"/>
  <c r="W5" i="8"/>
  <c r="V5" i="8"/>
  <c r="U5" i="8"/>
  <c r="X4" i="8"/>
  <c r="W4" i="8"/>
  <c r="V4" i="8"/>
  <c r="U4" i="8"/>
  <c r="F3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C29" i="5"/>
  <c r="C30" i="5"/>
  <c r="C31" i="5"/>
  <c r="C32" i="5"/>
  <c r="C3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3" i="5"/>
  <c r="J3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3" i="1"/>
  <c r="K3" i="1"/>
  <c r="E3" i="1"/>
  <c r="E4" i="1"/>
  <c r="E5" i="1"/>
  <c r="E6" i="1"/>
  <c r="E7" i="1"/>
  <c r="E8" i="1"/>
  <c r="E9" i="1"/>
  <c r="E10" i="1"/>
  <c r="E11" i="1"/>
  <c r="E12" i="1"/>
  <c r="E13" i="1"/>
  <c r="E14" i="1"/>
  <c r="H4" i="1"/>
  <c r="H5" i="1"/>
  <c r="H6" i="1"/>
  <c r="H7" i="1"/>
  <c r="H8" i="1"/>
  <c r="H9" i="1"/>
  <c r="H10" i="1"/>
  <c r="H11" i="1"/>
  <c r="H12" i="1"/>
  <c r="H13" i="1"/>
  <c r="H14" i="1"/>
  <c r="B16" i="4"/>
  <c r="B17" i="4"/>
  <c r="B18" i="4"/>
  <c r="B19" i="4"/>
  <c r="B20" i="4"/>
  <c r="B21" i="4"/>
  <c r="B22" i="4"/>
  <c r="B23" i="4"/>
  <c r="B24" i="4"/>
  <c r="B25" i="4"/>
  <c r="B26" i="4"/>
  <c r="B4" i="4"/>
  <c r="B5" i="4"/>
  <c r="B6" i="4"/>
  <c r="B7" i="4"/>
  <c r="B8" i="4"/>
  <c r="B9" i="4"/>
  <c r="B10" i="4"/>
  <c r="B11" i="4"/>
  <c r="B12" i="4"/>
  <c r="B13" i="4"/>
  <c r="B14" i="4"/>
  <c r="F3" i="1"/>
  <c r="F4" i="1"/>
  <c r="F5" i="1"/>
  <c r="F6" i="1"/>
  <c r="F7" i="1"/>
  <c r="F8" i="1"/>
  <c r="F9" i="1"/>
  <c r="F10" i="1"/>
  <c r="F11" i="1"/>
  <c r="F12" i="1"/>
  <c r="F13" i="1"/>
  <c r="F14" i="1"/>
  <c r="B19" i="1"/>
  <c r="B20" i="1"/>
  <c r="B21" i="1"/>
  <c r="B22" i="1"/>
  <c r="B23" i="1"/>
  <c r="B24" i="1"/>
  <c r="B25" i="1"/>
  <c r="B26" i="1"/>
  <c r="B27" i="1"/>
  <c r="B28" i="1"/>
  <c r="B29" i="1"/>
  <c r="B4" i="1"/>
  <c r="B5" i="1"/>
  <c r="B6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<sst xmlns="http://schemas.openxmlformats.org/spreadsheetml/2006/main" count="228" uniqueCount="45">
  <si>
    <t>Datum</t>
  </si>
  <si>
    <t>In</t>
  </si>
  <si>
    <t>Uit</t>
  </si>
  <si>
    <t>Result</t>
  </si>
  <si>
    <t>ResCum</t>
  </si>
  <si>
    <t>Maand</t>
  </si>
  <si>
    <t>Bedrag</t>
  </si>
  <si>
    <t>jan</t>
  </si>
  <si>
    <t>feb</t>
  </si>
  <si>
    <t>nov</t>
  </si>
  <si>
    <t>jun</t>
  </si>
  <si>
    <t>mrt</t>
  </si>
  <si>
    <t>mei</t>
  </si>
  <si>
    <t>InUit</t>
  </si>
  <si>
    <t>Eindtotaal</t>
  </si>
  <si>
    <t>Som van Bedrag</t>
  </si>
  <si>
    <t>Opbrengst</t>
  </si>
  <si>
    <t>Gemiddeld</t>
  </si>
  <si>
    <t>Noord</t>
  </si>
  <si>
    <t>Zuid</t>
  </si>
  <si>
    <t>West</t>
  </si>
  <si>
    <t>Oost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</si>
  <si>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</si>
  <si>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</si>
  <si>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</si>
  <si>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</si>
  <si>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</si>
  <si>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</si>
  <si>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</si>
  <si>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</si>
  <si>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</si>
  <si>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</si>
  <si>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</si>
  <si>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</si>
  <si>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Overig</t>
  </si>
  <si>
    <t>Bovengrens:</t>
  </si>
  <si>
    <t>Ondergrens:</t>
  </si>
  <si>
    <t>BovOnderAantal</t>
  </si>
  <si>
    <t>BovOnder</t>
  </si>
  <si>
    <t>Kleinste</t>
  </si>
  <si>
    <t>Grootste</t>
  </si>
  <si>
    <t>Onder</t>
  </si>
  <si>
    <t>www.ginfo.nl</t>
  </si>
  <si>
    <t>Voorbeeld materiaal -  Standaard voorw. opmaak</t>
  </si>
  <si>
    <t>© 2019,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</si>
</sst>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mmmm\ yyyy"/>
  </numFmts>
  <fonts count="1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sz val="10"/>
      <color rgb="FF000000"/>
      <name val="Geneva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165" fontId="0" fillId="4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NumberFormat="1" applyAlignment="1">
      <alignment horizontal="left"/>
    </xf>
    <xf numFmtId="14" fontId="0" fillId="0" borderId="0" xfId="0" applyNumberFormat="1"/>
    <xf numFmtId="0" fontId="5" fillId="2" borderId="4" xfId="0" applyFont="1" applyFill="1" applyBorder="1"/>
    <xf numFmtId="164" fontId="0" fillId="0" borderId="0" xfId="23" applyFont="1"/>
    <xf numFmtId="0" fontId="0" fillId="0" borderId="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0" fillId="0" borderId="19" xfId="0" applyBorder="1"/>
    <xf numFmtId="0" fontId="0" fillId="0" borderId="20" xfId="0" applyBorder="1"/>
    <xf numFmtId="9" fontId="0" fillId="0" borderId="13" xfId="24" applyFont="1" applyBorder="1"/>
    <xf numFmtId="9" fontId="0" fillId="0" borderId="19" xfId="24" applyFont="1" applyBorder="1"/>
    <xf numFmtId="9" fontId="0" fillId="0" borderId="14" xfId="24" applyFont="1" applyBorder="1"/>
    <xf numFmtId="9" fontId="0" fillId="0" borderId="20" xfId="24" applyFont="1" applyBorder="1"/>
    <xf numFmtId="0" fontId="0" fillId="0" borderId="0" xfId="0" applyFill="1" applyBorder="1"/>
    <xf numFmtId="0" fontId="0" fillId="0" borderId="7" xfId="0" applyFill="1" applyBorder="1"/>
    <xf numFmtId="0" fontId="0" fillId="0" borderId="12" xfId="0" applyFill="1" applyBorder="1"/>
    <xf numFmtId="0" fontId="0" fillId="0" borderId="13" xfId="0" applyBorder="1" applyAlignment="1"/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5" xfId="0" applyFont="1" applyBorder="1"/>
    <xf numFmtId="0" fontId="7" fillId="0" borderId="10" xfId="0" applyFont="1" applyBorder="1"/>
    <xf numFmtId="0" fontId="8" fillId="6" borderId="0" xfId="29" applyFill="1"/>
    <xf numFmtId="0" fontId="8" fillId="6" borderId="0" xfId="29" applyFill="1" applyBorder="1"/>
    <xf numFmtId="0" fontId="8" fillId="0" borderId="0" xfId="29"/>
    <xf numFmtId="0" fontId="8" fillId="7" borderId="0" xfId="29" applyFill="1"/>
    <xf numFmtId="0" fontId="8" fillId="7" borderId="0" xfId="29" applyFill="1" applyBorder="1"/>
    <xf numFmtId="0" fontId="8" fillId="7" borderId="22" xfId="29" applyFill="1" applyBorder="1"/>
    <xf numFmtId="0" fontId="8" fillId="7" borderId="23" xfId="29" applyFill="1" applyBorder="1"/>
    <xf numFmtId="0" fontId="8" fillId="7" borderId="24" xfId="29" applyFill="1" applyBorder="1"/>
    <xf numFmtId="0" fontId="8" fillId="7" borderId="25" xfId="29" applyFill="1" applyBorder="1"/>
    <xf numFmtId="0" fontId="9" fillId="7" borderId="0" xfId="29" applyFont="1" applyFill="1" applyBorder="1"/>
    <xf numFmtId="0" fontId="8" fillId="7" borderId="26" xfId="29" applyFill="1" applyBorder="1"/>
    <xf numFmtId="0" fontId="10" fillId="7" borderId="0" xfId="29" applyFont="1" applyFill="1" applyBorder="1" applyAlignment="1">
      <alignment horizontal="right"/>
    </xf>
    <xf numFmtId="0" fontId="11" fillId="7" borderId="0" xfId="29" applyFont="1" applyFill="1" applyBorder="1" applyAlignment="1">
      <alignment horizontal="right"/>
    </xf>
    <xf numFmtId="0" fontId="12" fillId="7" borderId="0" xfId="29" applyFont="1" applyFill="1" applyBorder="1" applyAlignment="1">
      <alignment horizontal="right"/>
    </xf>
    <xf numFmtId="0" fontId="13" fillId="7" borderId="0" xfId="30" applyFill="1" applyBorder="1" applyAlignment="1" applyProtection="1">
      <alignment horizontal="right"/>
      <protection locked="0"/>
    </xf>
    <xf numFmtId="0" fontId="13" fillId="7" borderId="0" xfId="30" applyFill="1" applyAlignment="1" applyProtection="1">
      <alignment horizontal="right"/>
      <protection locked="0"/>
    </xf>
    <xf numFmtId="0" fontId="8" fillId="7" borderId="27" xfId="29" applyFill="1" applyBorder="1"/>
    <xf numFmtId="0" fontId="8" fillId="7" borderId="28" xfId="29" applyFill="1" applyBorder="1"/>
    <xf numFmtId="0" fontId="8" fillId="7" borderId="29" xfId="29" applyFill="1" applyBorder="1"/>
    <xf numFmtId="0" fontId="8" fillId="0" borderId="0" xfId="29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</cellXfs>
  <cellStyles count="3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1" builtinId="9" hidden="1"/>
    <cellStyle name="Gevolgde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5" builtinId="8" hidden="1"/>
    <cellStyle name="Hyperlink" xfId="27" builtinId="8" hidden="1"/>
    <cellStyle name="Hyperlink" xfId="30" builtinId="8"/>
    <cellStyle name="Komma" xfId="23" builtinId="3"/>
    <cellStyle name="Normaal" xfId="0" builtinId="0"/>
    <cellStyle name="Normal 2" xfId="29"/>
    <cellStyle name="Procent" xfId="24" builtinId="5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mmmm\ 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alignment horizontal="left" readingOrder="0"/>
    </dxf>
    <dxf>
      <alignment horizontal="left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/>
    </dxf>
    <dxf>
      <numFmt numFmtId="0" formatCode="General"/>
      <alignment horizontal="right" vertical="bottom" textRotation="0" wrapText="0" indent="0" justifyLastLine="0" shrinkToFit="0" readingOrder="0"/>
    </dxf>
    <dxf>
      <numFmt numFmtId="165" formatCode="mmmm\ yyyy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/>
    </dxf>
    <dxf>
      <numFmt numFmtId="0" formatCode="General"/>
      <alignment horizontal="right" vertical="bottom" textRotation="0" wrapText="0" indent="0" justifyLastLine="0" shrinkToFit="0" readingOrder="0"/>
    </dxf>
    <dxf>
      <numFmt numFmtId="165" formatCode="mmmm\ yyyy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/>
    </dxf>
    <dxf>
      <numFmt numFmtId="0" formatCode="General"/>
      <alignment horizontal="left" vertical="bottom" textRotation="0" wrapText="0" indent="0" justifyLastLine="0" shrinkToFit="0"/>
    </dxf>
    <dxf>
      <numFmt numFmtId="0" formatCode="General"/>
      <alignment horizontal="left" vertical="bottom" textRotation="0" wrapText="0" indent="0" justifyLastLine="0" shrinkToFit="0"/>
    </dxf>
    <dxf>
      <numFmt numFmtId="165" formatCode="mmmm\ yyyy"/>
      <alignment horizontal="right" vertical="bottom" textRotation="0" wrapText="0" indent="0" justifyLastLine="0" shrinkToFit="0" readingOrder="0"/>
    </dxf>
    <dxf>
      <numFmt numFmtId="165" formatCode="mmmm\ yyyy"/>
      <alignment horizontal="center" vertical="bottom" textRotation="0" wrapText="0" indent="0" justifyLastLine="0" shrinkToFit="0" readingOrder="0"/>
    </dxf>
    <dxf>
      <numFmt numFmtId="0" formatCode="General"/>
    </dxf>
    <dxf>
      <numFmt numFmtId="166" formatCode="d/m/yyyy"/>
    </dxf>
    <dxf>
      <numFmt numFmtId="0" formatCode="General"/>
    </dxf>
    <dxf>
      <numFmt numFmtId="166" formatCode="d/m/yyyy"/>
    </dxf>
    <dxf>
      <numFmt numFmtId="0" formatCode="General"/>
    </dxf>
    <dxf>
      <numFmt numFmtId="166" formatCode="d/m/yyyy"/>
    </dxf>
    <dxf>
      <numFmt numFmtId="0" formatCode="General"/>
    </dxf>
    <dxf>
      <numFmt numFmtId="166" formatCode="d/m/yyyy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d/m/yyyy"/>
    </dxf>
    <dxf>
      <numFmt numFmtId="166" formatCode="d/m/yyyy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pivotCacheDefinition" Target="pivotCache/pivotCacheDefinition1.xml"/><Relationship Id="rId1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R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140971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780" y="815341"/>
          <a:ext cx="2542466" cy="1672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63500</xdr:rowOff>
        </xdr:from>
        <xdr:to>
          <xdr:col>18</xdr:col>
          <xdr:colOff>368300</xdr:colOff>
          <xdr:row>11</xdr:row>
          <xdr:rowOff>127000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  Bovenste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165100</xdr:rowOff>
        </xdr:from>
        <xdr:to>
          <xdr:col>18</xdr:col>
          <xdr:colOff>381000</xdr:colOff>
          <xdr:row>14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  Onderste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1117600</xdr:colOff>
          <xdr:row>9</xdr:row>
          <xdr:rowOff>76200</xdr:rowOff>
        </xdr:from>
        <xdr:to>
          <xdr:col>18</xdr:col>
          <xdr:colOff>457200</xdr:colOff>
          <xdr:row>14</xdr:row>
          <xdr:rowOff>114300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Maak keuze</a:t>
              </a:r>
            </a:p>
          </xdr:txBody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-Info_Verbruggen" refreshedDate="43477.831415393521" createdVersion="4" refreshedVersion="4" minRefreshableVersion="3" recordCount="24">
  <cacheSource type="worksheet">
    <worksheetSource name="Tabel6"/>
  </cacheSource>
  <cacheFields count="3">
    <cacheField name="Datum" numFmtId="165">
      <sharedItems containsSemiMixedTypes="0" containsNonDate="0" containsDate="1" containsString="0" minDate="2019-01-01T00:00:00" maxDate="2019-12-02T00:00:00" count="12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</sharedItems>
    </cacheField>
    <cacheField name="InUit" numFmtId="0">
      <sharedItems count="2">
        <s v="Uit"/>
        <s v="In"/>
      </sharedItems>
    </cacheField>
    <cacheField name="Bedrag" numFmtId="0">
      <sharedItems containsSemiMixedTypes="0" containsString="0" containsNumber="1" containsInteger="1" minValue="-193" maxValue="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-166"/>
  </r>
  <r>
    <x v="1"/>
    <x v="0"/>
    <n v="-157"/>
  </r>
  <r>
    <x v="2"/>
    <x v="0"/>
    <n v="-186"/>
  </r>
  <r>
    <x v="3"/>
    <x v="0"/>
    <n v="-163"/>
  </r>
  <r>
    <x v="4"/>
    <x v="0"/>
    <n v="-193"/>
  </r>
  <r>
    <x v="5"/>
    <x v="0"/>
    <n v="-140"/>
  </r>
  <r>
    <x v="6"/>
    <x v="0"/>
    <n v="-139"/>
  </r>
  <r>
    <x v="7"/>
    <x v="0"/>
    <n v="-144"/>
  </r>
  <r>
    <x v="8"/>
    <x v="0"/>
    <n v="-133"/>
  </r>
  <r>
    <x v="9"/>
    <x v="0"/>
    <n v="-107"/>
  </r>
  <r>
    <x v="10"/>
    <x v="0"/>
    <n v="-188"/>
  </r>
  <r>
    <x v="11"/>
    <x v="0"/>
    <n v="-140"/>
  </r>
  <r>
    <x v="0"/>
    <x v="1"/>
    <n v="192"/>
  </r>
  <r>
    <x v="1"/>
    <x v="1"/>
    <n v="190"/>
  </r>
  <r>
    <x v="2"/>
    <x v="1"/>
    <n v="152"/>
  </r>
  <r>
    <x v="3"/>
    <x v="1"/>
    <n v="231"/>
  </r>
  <r>
    <x v="4"/>
    <x v="1"/>
    <n v="215"/>
  </r>
  <r>
    <x v="5"/>
    <x v="1"/>
    <n v="242"/>
  </r>
  <r>
    <x v="6"/>
    <x v="1"/>
    <n v="184"/>
  </r>
  <r>
    <x v="7"/>
    <x v="1"/>
    <n v="250"/>
  </r>
  <r>
    <x v="8"/>
    <x v="1"/>
    <n v="214"/>
  </r>
  <r>
    <x v="9"/>
    <x v="1"/>
    <n v="173"/>
  </r>
  <r>
    <x v="10"/>
    <x v="1"/>
    <n v="150"/>
  </r>
  <r>
    <x v="11"/>
    <x v="1"/>
    <n v="2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22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F2:I16" firstHeaderRow="1" firstDataRow="2" firstDataCol="1"/>
  <pivotFields count="3">
    <pivotField axis="axisRow" compact="0" numFmtId="165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compact="0" outline="0" showAll="0">
      <items count="3">
        <item x="0"/>
        <item x="1"/>
        <item t="default"/>
      </items>
    </pivotField>
    <pivotField dataField="1" compact="0" outline="0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 van Bedrag" fld="2" baseField="0" baseItem="0"/>
  </dataFields>
  <formats count="2">
    <format dxfId="4">
      <pivotArea outline="0" collapsedLevelsAreSubtotals="1" fieldPosition="0">
        <references count="2">
          <reference field="0" count="0" selected="0"/>
          <reference field="1" count="1" selected="0">
            <x v="1"/>
          </reference>
        </references>
      </pivotArea>
    </format>
    <format dxfId="3">
      <pivotArea field="0" grandCol="1" outline="0" collapsedLevelsAreSubtotals="1" axis="axisRow" fieldPosition="0">
        <references count="1">
          <reference field="0" count="0" selected="0"/>
        </references>
      </pivotArea>
    </format>
  </formats>
  <conditionalFormats count="3">
    <conditionalFormat priority="1">
      <pivotAreas count="1">
        <pivotArea type="data" grandCol="1" outline="0" collapsedLevelsAreSubtotals="1" fieldPosition="0">
          <references count="2">
            <reference field="4294967294" count="1" selected="0">
              <x v="0"/>
            </reference>
            <reference field="0" count="12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0" count="12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  <reference field="1" count="1" selected="0">
              <x v="1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0" count="12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  <reference field="1" count="1" selected="0">
              <x v="0"/>
            </reference>
          </references>
        </pivotArea>
      </pivotAreas>
    </conditionalFormat>
  </conditional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tblOpbr" displayName="tblOpbr" ref="E2:F33" totalsRowShown="0">
  <autoFilter ref="E2:F33"/>
  <tableColumns count="2">
    <tableColumn id="1" name="Datum" dataDxfId="40"/>
    <tableColumn id="2" name="Opbrengst">
      <calculatedColumnFormula>RANDBETWEEN(0,10)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8" name="tblData2" displayName="tblData2" ref="H2:K14" totalsRowShown="0">
  <autoFilter ref="H2:K14"/>
  <tableColumns count="4">
    <tableColumn id="1" name="Maand" dataDxfId="8">
      <calculatedColumnFormula>EOMONTH(H2,0)+1</calculatedColumnFormula>
    </tableColumn>
    <tableColumn id="3" name="Uit" dataDxfId="7">
      <calculatedColumnFormula>tblData[[#This Row],[Uit]]</calculatedColumnFormula>
    </tableColumn>
    <tableColumn id="2" name="In" dataDxfId="6">
      <calculatedColumnFormula>tblData[[#This Row],[In]]</calculatedColumnFormula>
    </tableColumn>
    <tableColumn id="5" name="Result" dataDxfId="5">
      <calculatedColumnFormula>tblData2[[#This Row],[Uit]]+tblData2[[#This Row],[In]]</calculatedColumnFormula>
    </tableColumn>
  </tableColumns>
  <tableStyleInfo name="TableStyleMedium8" showFirstColumn="0" showLastColumn="0" showRowStripes="1" showColumnStripes="0"/>
</table>
</file>

<file path=xl/tables/table11.xml><?xml version="1.0" encoding="utf-8"?>
<table xmlns="http://schemas.openxmlformats.org/spreadsheetml/2006/main" id="6" name="Tabel6" displayName="Tabel6" ref="B2:D26" totalsRowShown="0">
  <autoFilter ref="B2:D26"/>
  <tableColumns count="3">
    <tableColumn id="1" name="Datum" dataDxfId="2">
      <calculatedColumnFormula>EOMONTH(B2,0)+1</calculatedColumnFormula>
    </tableColumn>
    <tableColumn id="2" name="InUit"/>
    <tableColumn id="3" name="Bedrag">
      <calculatedColumnFormula>RANDBETWEEN(150,250)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7" name="tblOpbr2" displayName="tblOpbr2" ref="H2:I33" totalsRowShown="0">
  <autoFilter ref="H2:I33"/>
  <tableColumns count="2">
    <tableColumn id="1" name="Datum" dataDxfId="39"/>
    <tableColumn id="2" name="Opbrengst">
      <calculatedColumnFormula>RANDBETWEEN(0,10)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" name="tblUniek" displayName="tblUniek" ref="B2:C9" totalsRowShown="0">
  <autoFilter ref="B2:C9"/>
  <tableColumns count="2">
    <tableColumn id="1" name="Maand"/>
    <tableColumn id="2" name="Bedrag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id="9" name="tblOpbr3" displayName="tblOpbr3" ref="B2:C33" totalsRowShown="0">
  <autoFilter ref="B2:C33"/>
  <tableColumns count="2">
    <tableColumn id="1" name="Datum" dataDxfId="25"/>
    <tableColumn id="2" name="Opbrengst" dataDxfId="24">
      <calculatedColumnFormula>RANDBETWEEN(1,100)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10" name="tblOpbr4" displayName="tblOpbr4" ref="E2:F33" totalsRowShown="0">
  <autoFilter ref="E2:F33"/>
  <tableColumns count="2">
    <tableColumn id="1" name="Datum" dataDxfId="23"/>
    <tableColumn id="2" name="Opbrengst" dataDxfId="22">
      <calculatedColumnFormula>RANDBETWEEN(1,100)</calculatedColumnFormula>
    </tableColumn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5" name="tblOpbr5" displayName="tblOpbr5" ref="H2:I33" totalsRowShown="0">
  <autoFilter ref="H2:I33"/>
  <tableColumns count="2">
    <tableColumn id="1" name="Datum" dataDxfId="21"/>
    <tableColumn id="2" name="Opbrengst" dataDxfId="20">
      <calculatedColumnFormula>RANDBETWEEN(1,100)</calculatedColumnFormula>
    </tableColumn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1" name="tblOpbr6" displayName="tblOpbr6" ref="N2:O33" totalsRowShown="0">
  <autoFilter ref="N2:O33"/>
  <tableColumns count="2">
    <tableColumn id="1" name="Datum" dataDxfId="19"/>
    <tableColumn id="2" name="Opbrengst" dataDxfId="18">
      <calculatedColumnFormula>RANDBETWEEN(1,100)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2" name="tblData" displayName="tblData" ref="B2:F14" totalsRowShown="0">
  <autoFilter ref="B2:F14"/>
  <tableColumns count="5">
    <tableColumn id="1" name="Maand" dataDxfId="17">
      <calculatedColumnFormula>EOMONTH(B2,0)+1</calculatedColumnFormula>
    </tableColumn>
    <tableColumn id="3" name="Uit" dataDxfId="16">
      <calculatedColumnFormula>RANDBETWEEN(-200,-100)</calculatedColumnFormula>
    </tableColumn>
    <tableColumn id="2" name="In" dataDxfId="15">
      <calculatedColumnFormula>RANDBETWEEN(150,250)</calculatedColumnFormula>
    </tableColumn>
    <tableColumn id="4" name="Result" dataDxfId="14">
      <calculatedColumnFormula>tblData[[#This Row],[Uit]]+tblData[[#This Row],[In]]</calculatedColumnFormula>
    </tableColumn>
    <tableColumn id="7" name="ResCum" dataDxfId="13">
      <calculatedColumnFormula>IFERROR(tblData[[#This Row],[Result]]+F2,tblData[[#This Row],[Result]])</calculatedColumnFormula>
    </tableColumn>
  </tableColumns>
  <tableStyleInfo name="TableStyleMedium8" showFirstColumn="0" showLastColumn="0" showRowStripes="1" showColumnStripes="0"/>
</table>
</file>

<file path=xl/tables/table9.xml><?xml version="1.0" encoding="utf-8"?>
<table xmlns="http://schemas.openxmlformats.org/spreadsheetml/2006/main" id="3" name="tblData3" displayName="tblData3" ref="B17:E29" totalsRowShown="0">
  <autoFilter ref="B17:E29"/>
  <tableColumns count="4">
    <tableColumn id="1" name="Maand" dataDxfId="12">
      <calculatedColumnFormula>EOMONTH(B17,0)+1</calculatedColumnFormula>
    </tableColumn>
    <tableColumn id="3" name="Uit" dataDxfId="11">
      <calculatedColumnFormula>C3</calculatedColumnFormula>
    </tableColumn>
    <tableColumn id="2" name="In" dataDxfId="10">
      <calculatedColumnFormula>D3</calculatedColumnFormula>
    </tableColumn>
    <tableColumn id="5" name="Result" dataDxfId="9">
      <calculatedColumnFormula>tblData3[[#This Row],[Uit]]+tblData3[[#This Row],[In]]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table" Target="../tables/table4.xml"/><Relationship Id="rId7" Type="http://schemas.openxmlformats.org/officeDocument/2006/relationships/table" Target="../tables/table5.xml"/><Relationship Id="rId8" Type="http://schemas.openxmlformats.org/officeDocument/2006/relationships/table" Target="../tables/table6.xml"/><Relationship Id="rId9" Type="http://schemas.openxmlformats.org/officeDocument/2006/relationships/table" Target="../tables/table7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Relationship Id="rId2" Type="http://schemas.openxmlformats.org/officeDocument/2006/relationships/table" Target="../tables/table9.xml"/><Relationship Id="rId3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" style="48" customWidth="1"/>
    <col min="2" max="3" width="8" style="48" customWidth="1"/>
    <col min="4" max="4" width="2.33203125" style="48" customWidth="1"/>
    <col min="5" max="13" width="8" style="48" customWidth="1"/>
    <col min="14" max="14" width="5.33203125" style="65" customWidth="1"/>
    <col min="15" max="15" width="9.33203125" style="48" customWidth="1"/>
    <col min="16" max="16" width="2.6640625" style="48" customWidth="1"/>
    <col min="17" max="26" width="8.1640625" style="48" customWidth="1"/>
    <col min="27" max="16384" width="8.1640625" style="48" hidden="1"/>
  </cols>
  <sheetData>
    <row r="1" spans="1:44" ht="7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</row>
    <row r="2" spans="1:44" ht="1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</row>
    <row r="3" spans="1:44" ht="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</row>
    <row r="4" spans="1:44" ht="13" thickBot="1">
      <c r="A4" s="46"/>
      <c r="B4" s="46"/>
      <c r="C4" s="46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49"/>
      <c r="P4" s="49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</row>
    <row r="5" spans="1:44" ht="13" thickTop="1">
      <c r="A5" s="46"/>
      <c r="B5" s="46"/>
      <c r="C5" s="46"/>
      <c r="D5" s="49"/>
      <c r="E5" s="51"/>
      <c r="F5" s="52"/>
      <c r="G5" s="52"/>
      <c r="H5" s="52"/>
      <c r="I5" s="52"/>
      <c r="J5" s="52"/>
      <c r="K5" s="52"/>
      <c r="L5" s="52"/>
      <c r="M5" s="52"/>
      <c r="N5" s="52"/>
      <c r="O5" s="53"/>
      <c r="P5" s="49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</row>
    <row r="6" spans="1:44" ht="18">
      <c r="A6" s="46"/>
      <c r="B6" s="46"/>
      <c r="C6" s="46"/>
      <c r="D6" s="49"/>
      <c r="E6" s="54"/>
      <c r="F6" s="55"/>
      <c r="G6" s="50"/>
      <c r="H6" s="50"/>
      <c r="I6" s="50"/>
      <c r="J6" s="50"/>
      <c r="K6" s="50"/>
      <c r="L6" s="50"/>
      <c r="M6" s="50"/>
      <c r="N6" s="50"/>
      <c r="O6" s="56"/>
      <c r="P6" s="49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</row>
    <row r="7" spans="1:44" ht="12">
      <c r="A7" s="46"/>
      <c r="B7" s="46"/>
      <c r="C7" s="46"/>
      <c r="D7" s="49"/>
      <c r="E7" s="54"/>
      <c r="F7" s="50"/>
      <c r="G7" s="50"/>
      <c r="H7" s="50"/>
      <c r="I7" s="50"/>
      <c r="J7" s="50"/>
      <c r="K7" s="50"/>
      <c r="L7" s="50"/>
      <c r="M7" s="50"/>
      <c r="N7" s="50"/>
      <c r="O7" s="56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</row>
    <row r="8" spans="1:44" ht="12">
      <c r="A8" s="46"/>
      <c r="B8" s="46"/>
      <c r="C8" s="46"/>
      <c r="D8" s="49"/>
      <c r="E8" s="54"/>
      <c r="F8" s="50"/>
      <c r="G8" s="50"/>
      <c r="H8" s="50"/>
      <c r="I8" s="50"/>
      <c r="J8" s="50"/>
      <c r="K8" s="50"/>
      <c r="L8" s="50"/>
      <c r="M8" s="50"/>
      <c r="N8" s="50"/>
      <c r="O8" s="56"/>
      <c r="P8" s="49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</row>
    <row r="9" spans="1:44" ht="12">
      <c r="A9" s="46"/>
      <c r="B9" s="46"/>
      <c r="C9" s="46"/>
      <c r="D9" s="49"/>
      <c r="E9" s="54"/>
      <c r="F9" s="50"/>
      <c r="G9" s="50"/>
      <c r="H9" s="50"/>
      <c r="I9" s="50"/>
      <c r="J9" s="50"/>
      <c r="K9" s="50"/>
      <c r="L9" s="50"/>
      <c r="M9" s="50"/>
      <c r="N9" s="50"/>
      <c r="O9" s="56"/>
      <c r="P9" s="49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</row>
    <row r="10" spans="1:44" ht="12">
      <c r="A10" s="46"/>
      <c r="B10" s="46"/>
      <c r="C10" s="46"/>
      <c r="D10" s="49"/>
      <c r="E10" s="54"/>
      <c r="F10" s="50"/>
      <c r="G10" s="50"/>
      <c r="H10" s="50"/>
      <c r="I10" s="50"/>
      <c r="J10" s="50"/>
      <c r="K10" s="50"/>
      <c r="L10" s="50"/>
      <c r="M10" s="50"/>
      <c r="N10" s="50"/>
      <c r="O10" s="56"/>
      <c r="P10" s="49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</row>
    <row r="11" spans="1:44" ht="12">
      <c r="A11" s="46"/>
      <c r="B11" s="46"/>
      <c r="C11" s="46"/>
      <c r="D11" s="49"/>
      <c r="E11" s="54"/>
      <c r="F11" s="50"/>
      <c r="G11" s="50"/>
      <c r="H11" s="50"/>
      <c r="I11" s="50"/>
      <c r="J11" s="50"/>
      <c r="K11" s="50"/>
      <c r="L11" s="50"/>
      <c r="M11" s="50"/>
      <c r="N11" s="50"/>
      <c r="O11" s="56"/>
      <c r="P11" s="4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</row>
    <row r="12" spans="1:44" ht="12">
      <c r="A12" s="46"/>
      <c r="B12" s="46"/>
      <c r="C12" s="46"/>
      <c r="D12" s="49"/>
      <c r="E12" s="54"/>
      <c r="F12" s="50"/>
      <c r="G12" s="50"/>
      <c r="H12" s="50"/>
      <c r="I12" s="50"/>
      <c r="J12" s="50"/>
      <c r="K12" s="50"/>
      <c r="L12" s="50"/>
      <c r="M12" s="50"/>
      <c r="N12" s="50"/>
      <c r="O12" s="56"/>
      <c r="P12" s="49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</row>
    <row r="13" spans="1:44" ht="12">
      <c r="A13" s="46"/>
      <c r="B13" s="46"/>
      <c r="C13" s="46"/>
      <c r="D13" s="49"/>
      <c r="E13" s="54"/>
      <c r="F13" s="50"/>
      <c r="G13" s="50"/>
      <c r="H13" s="50"/>
      <c r="I13" s="50"/>
      <c r="J13" s="50"/>
      <c r="K13" s="50"/>
      <c r="L13" s="50"/>
      <c r="M13" s="50"/>
      <c r="N13" s="50"/>
      <c r="O13" s="56"/>
      <c r="P13" s="49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</row>
    <row r="14" spans="1:44" ht="12">
      <c r="A14" s="46"/>
      <c r="B14" s="46"/>
      <c r="C14" s="46"/>
      <c r="D14" s="49"/>
      <c r="E14" s="54"/>
      <c r="F14" s="50"/>
      <c r="G14" s="50"/>
      <c r="H14" s="50"/>
      <c r="I14" s="50"/>
      <c r="J14" s="50"/>
      <c r="K14" s="50"/>
      <c r="L14" s="50"/>
      <c r="M14" s="50"/>
      <c r="N14" s="50"/>
      <c r="O14" s="56"/>
      <c r="P14" s="49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</row>
    <row r="15" spans="1:44" ht="12">
      <c r="A15" s="46"/>
      <c r="B15" s="46"/>
      <c r="C15" s="46"/>
      <c r="D15" s="49"/>
      <c r="E15" s="54"/>
      <c r="F15" s="50"/>
      <c r="G15" s="50"/>
      <c r="H15" s="50"/>
      <c r="I15" s="50"/>
      <c r="J15" s="50"/>
      <c r="K15" s="50"/>
      <c r="L15" s="50"/>
      <c r="M15" s="50"/>
      <c r="N15" s="50"/>
      <c r="O15" s="56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</row>
    <row r="16" spans="1:44" ht="12">
      <c r="A16" s="46"/>
      <c r="B16" s="46"/>
      <c r="C16" s="46"/>
      <c r="D16" s="49"/>
      <c r="E16" s="54"/>
      <c r="F16" s="50"/>
      <c r="G16" s="50"/>
      <c r="H16" s="50"/>
      <c r="I16" s="50"/>
      <c r="J16" s="50"/>
      <c r="K16" s="50"/>
      <c r="L16" s="50"/>
      <c r="M16" s="50"/>
      <c r="N16" s="50"/>
      <c r="O16" s="56"/>
      <c r="P16" s="49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</row>
    <row r="17" spans="1:44" ht="12">
      <c r="A17" s="46"/>
      <c r="B17" s="46"/>
      <c r="C17" s="46"/>
      <c r="D17" s="49"/>
      <c r="E17" s="54"/>
      <c r="F17" s="50"/>
      <c r="G17" s="50"/>
      <c r="H17" s="50"/>
      <c r="I17" s="50"/>
      <c r="J17" s="50"/>
      <c r="K17" s="50"/>
      <c r="L17" s="50"/>
      <c r="M17" s="50"/>
      <c r="N17" s="50"/>
      <c r="O17" s="56"/>
      <c r="P17" s="49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</row>
    <row r="18" spans="1:44" ht="34">
      <c r="A18" s="46"/>
      <c r="B18" s="46"/>
      <c r="C18" s="46"/>
      <c r="D18" s="49"/>
      <c r="E18" s="54"/>
      <c r="F18" s="50"/>
      <c r="G18" s="50"/>
      <c r="H18" s="50"/>
      <c r="I18" s="50"/>
      <c r="J18" s="50"/>
      <c r="K18" s="50"/>
      <c r="L18" s="50"/>
      <c r="M18" s="50"/>
      <c r="N18" s="57"/>
      <c r="O18" s="56"/>
      <c r="P18" s="49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</row>
    <row r="19" spans="1:44" ht="12">
      <c r="A19" s="46"/>
      <c r="B19" s="46"/>
      <c r="C19" s="46"/>
      <c r="D19" s="49"/>
      <c r="E19" s="54"/>
      <c r="F19" s="50"/>
      <c r="G19" s="50"/>
      <c r="H19" s="50"/>
      <c r="I19" s="50"/>
      <c r="J19" s="50"/>
      <c r="K19" s="50"/>
      <c r="L19" s="50"/>
      <c r="M19" s="50"/>
      <c r="N19" s="50"/>
      <c r="O19" s="56"/>
      <c r="P19" s="49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</row>
    <row r="20" spans="1:44" ht="12">
      <c r="A20" s="46"/>
      <c r="B20" s="46"/>
      <c r="C20" s="46"/>
      <c r="D20" s="49"/>
      <c r="E20" s="54"/>
      <c r="F20" s="50"/>
      <c r="G20" s="50"/>
      <c r="H20" s="50"/>
      <c r="I20" s="50"/>
      <c r="J20" s="50"/>
      <c r="K20" s="50"/>
      <c r="L20" s="50"/>
      <c r="M20" s="50"/>
      <c r="N20" s="50"/>
      <c r="O20" s="56"/>
      <c r="P20" s="49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</row>
    <row r="21" spans="1:44" ht="12">
      <c r="A21" s="46"/>
      <c r="B21" s="46"/>
      <c r="C21" s="46"/>
      <c r="D21" s="49"/>
      <c r="E21" s="54"/>
      <c r="F21" s="50"/>
      <c r="G21" s="50"/>
      <c r="H21" s="50"/>
      <c r="I21" s="50"/>
      <c r="J21" s="50"/>
      <c r="K21" s="50"/>
      <c r="L21" s="50"/>
      <c r="M21" s="50"/>
      <c r="N21" s="50"/>
      <c r="O21" s="56"/>
      <c r="P21" s="49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</row>
    <row r="22" spans="1:44" ht="12">
      <c r="A22" s="46"/>
      <c r="B22" s="46"/>
      <c r="C22" s="46"/>
      <c r="D22" s="49"/>
      <c r="E22" s="54"/>
      <c r="F22" s="50"/>
      <c r="G22" s="50"/>
      <c r="H22" s="50"/>
      <c r="I22" s="50"/>
      <c r="J22" s="50"/>
      <c r="K22" s="50"/>
      <c r="L22" s="50"/>
      <c r="M22" s="50"/>
      <c r="N22" s="50"/>
      <c r="O22" s="56"/>
      <c r="P22" s="49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</row>
    <row r="23" spans="1:44" ht="12">
      <c r="A23" s="46"/>
      <c r="B23" s="46"/>
      <c r="C23" s="46"/>
      <c r="D23" s="49"/>
      <c r="E23" s="54"/>
      <c r="F23" s="50"/>
      <c r="G23" s="50"/>
      <c r="H23" s="50"/>
      <c r="I23" s="50"/>
      <c r="J23" s="50"/>
      <c r="K23" s="50"/>
      <c r="L23" s="50"/>
      <c r="M23" s="50"/>
      <c r="N23" s="50"/>
      <c r="O23" s="56"/>
      <c r="P23" s="49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</row>
    <row r="24" spans="1:44" ht="21">
      <c r="A24" s="46"/>
      <c r="B24" s="46"/>
      <c r="C24" s="46"/>
      <c r="D24" s="49"/>
      <c r="E24" s="54"/>
      <c r="F24" s="50"/>
      <c r="G24" s="50"/>
      <c r="H24" s="50"/>
      <c r="I24" s="50"/>
      <c r="J24" s="50"/>
      <c r="K24" s="50"/>
      <c r="L24" s="50"/>
      <c r="M24" s="50"/>
      <c r="N24" s="58" t="s">
        <v>43</v>
      </c>
      <c r="O24" s="56"/>
      <c r="P24" s="49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</row>
    <row r="25" spans="1:44" ht="12">
      <c r="A25" s="46"/>
      <c r="B25" s="46"/>
      <c r="C25" s="46"/>
      <c r="D25" s="49"/>
      <c r="E25" s="54"/>
      <c r="F25" s="50"/>
      <c r="G25" s="50"/>
      <c r="H25" s="50"/>
      <c r="I25" s="50"/>
      <c r="J25" s="50"/>
      <c r="K25" s="50"/>
      <c r="L25" s="50"/>
      <c r="M25" s="50"/>
      <c r="N25" s="50"/>
      <c r="O25" s="56"/>
      <c r="P25" s="49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</row>
    <row r="26" spans="1:44" ht="12">
      <c r="A26" s="46"/>
      <c r="B26" s="46"/>
      <c r="C26" s="46"/>
      <c r="D26" s="49"/>
      <c r="E26" s="54"/>
      <c r="F26" s="50"/>
      <c r="G26" s="50"/>
      <c r="H26" s="50"/>
      <c r="I26" s="50"/>
      <c r="J26" s="50"/>
      <c r="K26" s="50"/>
      <c r="L26" s="50"/>
      <c r="M26" s="50"/>
      <c r="N26" s="50"/>
      <c r="O26" s="56"/>
      <c r="P26" s="49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</row>
    <row r="27" spans="1:44" ht="12">
      <c r="A27" s="46"/>
      <c r="B27" s="46"/>
      <c r="C27" s="46"/>
      <c r="D27" s="49"/>
      <c r="E27" s="54"/>
      <c r="F27" s="50"/>
      <c r="G27" s="50"/>
      <c r="H27" s="50"/>
      <c r="I27" s="50"/>
      <c r="J27" s="50"/>
      <c r="K27" s="50"/>
      <c r="L27" s="50"/>
      <c r="M27" s="50"/>
      <c r="N27" s="50"/>
      <c r="O27" s="56"/>
      <c r="P27" s="49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</row>
    <row r="28" spans="1:44" ht="12">
      <c r="A28" s="46"/>
      <c r="B28" s="46"/>
      <c r="C28" s="46"/>
      <c r="D28" s="49"/>
      <c r="E28" s="54"/>
      <c r="F28" s="50"/>
      <c r="G28" s="50"/>
      <c r="H28" s="50"/>
      <c r="I28" s="50"/>
      <c r="J28" s="50"/>
      <c r="K28" s="50"/>
      <c r="L28" s="50"/>
      <c r="M28" s="50"/>
      <c r="N28" s="50"/>
      <c r="O28" s="56"/>
      <c r="P28" s="49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</row>
    <row r="29" spans="1:44" ht="12">
      <c r="A29" s="46"/>
      <c r="B29" s="46"/>
      <c r="C29" s="46"/>
      <c r="D29" s="49"/>
      <c r="E29" s="54"/>
      <c r="F29" s="50"/>
      <c r="G29" s="50"/>
      <c r="H29" s="50"/>
      <c r="I29" s="50"/>
      <c r="J29" s="50"/>
      <c r="K29" s="50"/>
      <c r="L29" s="50"/>
      <c r="M29" s="50"/>
      <c r="N29" s="50"/>
      <c r="O29" s="56"/>
      <c r="P29" s="49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</row>
    <row r="30" spans="1:44" ht="12">
      <c r="A30" s="46"/>
      <c r="B30" s="46"/>
      <c r="C30" s="46"/>
      <c r="D30" s="49"/>
      <c r="E30" s="54"/>
      <c r="F30" s="50"/>
      <c r="G30" s="50"/>
      <c r="H30" s="50"/>
      <c r="I30" s="50"/>
      <c r="J30" s="50"/>
      <c r="K30" s="50"/>
      <c r="L30" s="50"/>
      <c r="M30" s="50"/>
      <c r="N30" s="50"/>
      <c r="O30" s="56"/>
      <c r="P30" s="49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</row>
    <row r="31" spans="1:44" ht="12">
      <c r="A31" s="46"/>
      <c r="B31" s="46"/>
      <c r="C31" s="46"/>
      <c r="D31" s="49"/>
      <c r="E31" s="54"/>
      <c r="F31" s="50"/>
      <c r="G31" s="50"/>
      <c r="H31" s="50"/>
      <c r="I31" s="50"/>
      <c r="J31" s="50"/>
      <c r="K31" s="50"/>
      <c r="L31" s="50"/>
      <c r="M31" s="50"/>
      <c r="N31" s="50"/>
      <c r="O31" s="56"/>
      <c r="P31" s="49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</row>
    <row r="32" spans="1:44" ht="12">
      <c r="A32" s="46"/>
      <c r="B32" s="46"/>
      <c r="C32" s="46"/>
      <c r="D32" s="49"/>
      <c r="E32" s="54"/>
      <c r="F32" s="50"/>
      <c r="G32" s="50"/>
      <c r="H32" s="50"/>
      <c r="I32" s="50"/>
      <c r="J32" s="50"/>
      <c r="K32" s="50"/>
      <c r="L32" s="50"/>
      <c r="M32" s="50"/>
      <c r="N32" s="50"/>
      <c r="O32" s="56"/>
      <c r="P32" s="49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</row>
    <row r="33" spans="1:44" ht="13">
      <c r="A33" s="46"/>
      <c r="B33" s="46"/>
      <c r="C33" s="46"/>
      <c r="D33" s="49"/>
      <c r="E33" s="54"/>
      <c r="F33" s="50"/>
      <c r="G33" s="50"/>
      <c r="H33" s="50"/>
      <c r="I33" s="50"/>
      <c r="J33" s="50"/>
      <c r="K33" s="50"/>
      <c r="L33" s="50"/>
      <c r="M33" s="50"/>
      <c r="N33" s="59" t="s">
        <v>44</v>
      </c>
      <c r="O33" s="56"/>
      <c r="P33" s="49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</row>
    <row r="34" spans="1:44" ht="12">
      <c r="A34" s="46"/>
      <c r="B34" s="46"/>
      <c r="C34" s="46"/>
      <c r="D34" s="49"/>
      <c r="E34" s="54"/>
      <c r="F34" s="50"/>
      <c r="G34" s="50"/>
      <c r="H34" s="50"/>
      <c r="I34" s="50"/>
      <c r="J34" s="50"/>
      <c r="K34" s="50"/>
      <c r="L34" s="50"/>
      <c r="M34" s="50"/>
      <c r="N34" s="60" t="s">
        <v>42</v>
      </c>
      <c r="O34" s="56"/>
      <c r="P34" s="49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</row>
    <row r="35" spans="1:44" ht="12">
      <c r="A35" s="46"/>
      <c r="B35" s="46"/>
      <c r="C35" s="46"/>
      <c r="D35" s="49"/>
      <c r="E35" s="54"/>
      <c r="F35" s="50"/>
      <c r="G35" s="50"/>
      <c r="H35" s="50"/>
      <c r="I35" s="50"/>
      <c r="J35" s="50"/>
      <c r="K35" s="50"/>
      <c r="L35" s="50"/>
      <c r="M35" s="50"/>
      <c r="N35" s="61"/>
      <c r="O35" s="56"/>
      <c r="P35" s="49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</row>
    <row r="36" spans="1:44" ht="12">
      <c r="A36" s="46"/>
      <c r="B36" s="46"/>
      <c r="C36" s="46"/>
      <c r="D36" s="49"/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56"/>
      <c r="P36" s="49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</row>
    <row r="37" spans="1:44" ht="13" thickBot="1">
      <c r="A37" s="46"/>
      <c r="B37" s="46"/>
      <c r="C37" s="46"/>
      <c r="D37" s="49"/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4"/>
      <c r="P37" s="49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</row>
    <row r="38" spans="1:44" ht="13" thickTop="1">
      <c r="A38" s="46"/>
      <c r="B38" s="46"/>
      <c r="C38" s="46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  <c r="O38" s="49"/>
      <c r="P38" s="49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</row>
    <row r="39" spans="1:44" ht="1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7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</row>
    <row r="40" spans="1:44" ht="1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</row>
    <row r="41" spans="1:44" ht="1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</row>
    <row r="42" spans="1:44" ht="1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</row>
    <row r="43" spans="1:44" ht="1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</row>
    <row r="44" spans="1:44" ht="1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</row>
    <row r="45" spans="1:44" ht="1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</row>
    <row r="46" spans="1:44" ht="1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</row>
    <row r="47" spans="1:44" ht="1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</row>
    <row r="48" spans="1:44" ht="1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</row>
    <row r="49" spans="1:44" ht="1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</row>
    <row r="50" spans="1:44" ht="1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</row>
    <row r="51" spans="1:44" ht="12" hidden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</row>
    <row r="52" spans="1:44" ht="12" hidden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</row>
    <row r="53" spans="1:44" ht="12" hidden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7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</row>
    <row r="54" spans="1:44" ht="12" hidden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7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</row>
    <row r="55" spans="1:44" ht="12" hidden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7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</row>
    <row r="56" spans="1:44" ht="12" hidden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7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</row>
    <row r="57" spans="1:44" ht="12" hidden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7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</row>
    <row r="58" spans="1:44" ht="12" hidden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7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</row>
    <row r="59" spans="1:44" ht="12" hidden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</row>
    <row r="60" spans="1:44" ht="12" hidden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7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</row>
    <row r="61" spans="1:44" ht="12" hidden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7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</row>
    <row r="62" spans="1:44" ht="12" hidden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7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</row>
    <row r="63" spans="1:44" ht="12" hidden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</row>
    <row r="64" spans="1:44" ht="12" hidden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</row>
    <row r="65" spans="1:44" ht="12" hidden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7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</row>
    <row r="66" spans="1:44" ht="12" hidden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</row>
    <row r="67" spans="1:44" ht="12" hidden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7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</row>
    <row r="68" spans="1:44" ht="12" hidden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7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</row>
    <row r="69" spans="1:44" ht="12" hidden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7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</row>
    <row r="70" spans="1:44" ht="12" hidden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7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</row>
    <row r="71" spans="1:44" ht="12" hidden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7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</row>
    <row r="72" spans="1:44" ht="12" hidden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7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</row>
    <row r="73" spans="1:44" ht="12" hidden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7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</row>
    <row r="74" spans="1:44" ht="12" hidden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7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</row>
    <row r="75" spans="1:44" ht="12" hidden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7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</row>
    <row r="76" spans="1:44" ht="12" hidden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</row>
    <row r="77" spans="1:44" ht="12" hidden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7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</row>
    <row r="78" spans="1:44" ht="12" hidden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7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</row>
    <row r="79" spans="1:44" ht="12" hidden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7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</row>
    <row r="80" spans="1:44" ht="12" hidden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7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</row>
    <row r="81" spans="1:44" ht="12" hidden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</row>
    <row r="82" spans="1:44" ht="12" hidden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7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/>
  <dimension ref="B2:K33"/>
  <sheetViews>
    <sheetView zoomScale="80" zoomScaleNormal="80" zoomScalePageLayoutView="80" workbookViewId="0"/>
  </sheetViews>
  <sheetFormatPr baseColWidth="10" defaultColWidth="8.83203125" defaultRowHeight="15" x14ac:dyDescent="0"/>
  <cols>
    <col min="1" max="1" width="3.6640625" customWidth="1"/>
    <col min="2" max="2" width="9.1640625" bestFit="1" customWidth="1"/>
    <col min="3" max="3" width="9.6640625" bestFit="1" customWidth="1"/>
    <col min="4" max="4" width="8.33203125" customWidth="1"/>
    <col min="5" max="5" width="9.1640625" bestFit="1" customWidth="1"/>
    <col min="6" max="6" width="11.33203125" customWidth="1"/>
    <col min="7" max="7" width="8.6640625" customWidth="1"/>
    <col min="8" max="8" width="9.1640625" bestFit="1" customWidth="1"/>
    <col min="9" max="9" width="11.33203125" customWidth="1"/>
    <col min="10" max="10" width="1.6640625" customWidth="1"/>
    <col min="11" max="11" width="10.1640625" bestFit="1" customWidth="1"/>
  </cols>
  <sheetData>
    <row r="2" spans="2:11">
      <c r="B2" t="s">
        <v>0</v>
      </c>
      <c r="C2" t="s">
        <v>16</v>
      </c>
      <c r="E2" t="s">
        <v>0</v>
      </c>
      <c r="F2" t="s">
        <v>16</v>
      </c>
      <c r="H2" t="s">
        <v>0</v>
      </c>
      <c r="I2" t="s">
        <v>16</v>
      </c>
      <c r="K2" s="15" t="s">
        <v>17</v>
      </c>
    </row>
    <row r="3" spans="2:11">
      <c r="B3" s="14">
        <v>43466</v>
      </c>
      <c r="C3">
        <f ca="1">RANDBETWEEN(0,10)</f>
        <v>8</v>
      </c>
      <c r="E3" s="14">
        <v>43466</v>
      </c>
      <c r="F3">
        <f ca="1">RANDBETWEEN(0,10)</f>
        <v>6</v>
      </c>
      <c r="H3" s="14">
        <v>43466</v>
      </c>
      <c r="I3">
        <f ca="1">RANDBETWEEN(0,10)</f>
        <v>9</v>
      </c>
      <c r="K3" s="16">
        <f ca="1">AVERAGE(tblOpbr2[Opbrengst])</f>
        <v>4.225806451612903</v>
      </c>
    </row>
    <row r="4" spans="2:11">
      <c r="B4" s="14">
        <v>43467</v>
      </c>
      <c r="C4">
        <f t="shared" ref="C4:C33" ca="1" si="0">RANDBETWEEN(0,10)</f>
        <v>7</v>
      </c>
      <c r="E4" s="14">
        <f>E3+1</f>
        <v>43467</v>
      </c>
      <c r="F4">
        <f t="shared" ref="F4:F33" ca="1" si="1">RANDBETWEEN(0,10)</f>
        <v>8</v>
      </c>
      <c r="H4" s="14">
        <f>H3+1</f>
        <v>43467</v>
      </c>
      <c r="I4">
        <f t="shared" ref="I4:I33" ca="1" si="2">RANDBETWEEN(0,10)</f>
        <v>2</v>
      </c>
    </row>
    <row r="5" spans="2:11">
      <c r="B5" s="14">
        <v>43468</v>
      </c>
      <c r="C5">
        <f t="shared" ca="1" si="0"/>
        <v>5</v>
      </c>
      <c r="E5" s="14">
        <f t="shared" ref="E5:E33" si="3">E4+1</f>
        <v>43468</v>
      </c>
      <c r="F5">
        <f t="shared" ca="1" si="1"/>
        <v>5</v>
      </c>
      <c r="H5" s="14">
        <f t="shared" ref="H5:H33" si="4">H4+1</f>
        <v>43468</v>
      </c>
      <c r="I5">
        <f t="shared" ca="1" si="2"/>
        <v>4</v>
      </c>
    </row>
    <row r="6" spans="2:11">
      <c r="B6" s="14">
        <v>43469</v>
      </c>
      <c r="C6">
        <f t="shared" ca="1" si="0"/>
        <v>2</v>
      </c>
      <c r="E6" s="14">
        <f t="shared" si="3"/>
        <v>43469</v>
      </c>
      <c r="F6">
        <f t="shared" ca="1" si="1"/>
        <v>2</v>
      </c>
      <c r="H6" s="14">
        <f t="shared" si="4"/>
        <v>43469</v>
      </c>
      <c r="I6">
        <f t="shared" ca="1" si="2"/>
        <v>10</v>
      </c>
    </row>
    <row r="7" spans="2:11">
      <c r="B7" s="14">
        <v>43470</v>
      </c>
      <c r="C7">
        <f t="shared" ca="1" si="0"/>
        <v>7</v>
      </c>
      <c r="E7" s="14">
        <f t="shared" si="3"/>
        <v>43470</v>
      </c>
      <c r="F7">
        <f t="shared" ca="1" si="1"/>
        <v>6</v>
      </c>
      <c r="H7" s="14">
        <f t="shared" si="4"/>
        <v>43470</v>
      </c>
      <c r="I7">
        <f t="shared" ca="1" si="2"/>
        <v>8</v>
      </c>
    </row>
    <row r="8" spans="2:11">
      <c r="B8" s="14">
        <v>43471</v>
      </c>
      <c r="C8">
        <f t="shared" ca="1" si="0"/>
        <v>0</v>
      </c>
      <c r="E8" s="14">
        <f t="shared" si="3"/>
        <v>43471</v>
      </c>
      <c r="F8">
        <f t="shared" ca="1" si="1"/>
        <v>2</v>
      </c>
      <c r="H8" s="14">
        <f t="shared" si="4"/>
        <v>43471</v>
      </c>
      <c r="I8">
        <f t="shared" ca="1" si="2"/>
        <v>5</v>
      </c>
    </row>
    <row r="9" spans="2:11">
      <c r="B9" s="14">
        <v>43472</v>
      </c>
      <c r="C9">
        <f t="shared" ca="1" si="0"/>
        <v>0</v>
      </c>
      <c r="E9" s="14">
        <f t="shared" si="3"/>
        <v>43472</v>
      </c>
      <c r="F9">
        <f t="shared" ca="1" si="1"/>
        <v>5</v>
      </c>
      <c r="H9" s="14">
        <f t="shared" si="4"/>
        <v>43472</v>
      </c>
      <c r="I9">
        <f t="shared" ca="1" si="2"/>
        <v>3</v>
      </c>
    </row>
    <row r="10" spans="2:11">
      <c r="B10" s="14">
        <v>43473</v>
      </c>
      <c r="C10">
        <f t="shared" ca="1" si="0"/>
        <v>2</v>
      </c>
      <c r="E10" s="14">
        <f t="shared" si="3"/>
        <v>43473</v>
      </c>
      <c r="F10">
        <f t="shared" ca="1" si="1"/>
        <v>10</v>
      </c>
      <c r="H10" s="14">
        <f t="shared" si="4"/>
        <v>43473</v>
      </c>
      <c r="I10">
        <f t="shared" ca="1" si="2"/>
        <v>0</v>
      </c>
    </row>
    <row r="11" spans="2:11">
      <c r="B11" s="14">
        <v>43474</v>
      </c>
      <c r="C11">
        <f t="shared" ca="1" si="0"/>
        <v>4</v>
      </c>
      <c r="E11" s="14">
        <f t="shared" si="3"/>
        <v>43474</v>
      </c>
      <c r="F11">
        <f t="shared" ca="1" si="1"/>
        <v>7</v>
      </c>
      <c r="H11" s="14">
        <f t="shared" si="4"/>
        <v>43474</v>
      </c>
      <c r="I11">
        <f t="shared" ca="1" si="2"/>
        <v>0</v>
      </c>
    </row>
    <row r="12" spans="2:11">
      <c r="B12" s="14">
        <v>43475</v>
      </c>
      <c r="C12">
        <f t="shared" ca="1" si="0"/>
        <v>8</v>
      </c>
      <c r="E12" s="14">
        <f t="shared" si="3"/>
        <v>43475</v>
      </c>
      <c r="F12">
        <f t="shared" ca="1" si="1"/>
        <v>2</v>
      </c>
      <c r="H12" s="14">
        <f t="shared" si="4"/>
        <v>43475</v>
      </c>
      <c r="I12">
        <f t="shared" ca="1" si="2"/>
        <v>7</v>
      </c>
    </row>
    <row r="13" spans="2:11">
      <c r="B13" s="14">
        <v>43476</v>
      </c>
      <c r="C13">
        <f t="shared" ca="1" si="0"/>
        <v>4</v>
      </c>
      <c r="E13" s="14">
        <f t="shared" si="3"/>
        <v>43476</v>
      </c>
      <c r="F13">
        <f t="shared" ca="1" si="1"/>
        <v>5</v>
      </c>
      <c r="H13" s="14">
        <f t="shared" si="4"/>
        <v>43476</v>
      </c>
      <c r="I13">
        <f t="shared" ca="1" si="2"/>
        <v>10</v>
      </c>
    </row>
    <row r="14" spans="2:11">
      <c r="B14" s="14">
        <v>43477</v>
      </c>
      <c r="C14">
        <f t="shared" ca="1" si="0"/>
        <v>7</v>
      </c>
      <c r="E14" s="14">
        <f t="shared" si="3"/>
        <v>43477</v>
      </c>
      <c r="F14">
        <f t="shared" ca="1" si="1"/>
        <v>2</v>
      </c>
      <c r="H14" s="14">
        <f t="shared" si="4"/>
        <v>43477</v>
      </c>
      <c r="I14">
        <f t="shared" ca="1" si="2"/>
        <v>2</v>
      </c>
    </row>
    <row r="15" spans="2:11">
      <c r="B15" s="14">
        <v>43478</v>
      </c>
      <c r="C15">
        <f t="shared" ca="1" si="0"/>
        <v>3</v>
      </c>
      <c r="E15" s="14">
        <f t="shared" si="3"/>
        <v>43478</v>
      </c>
      <c r="F15">
        <f t="shared" ca="1" si="1"/>
        <v>4</v>
      </c>
      <c r="H15" s="14">
        <f t="shared" si="4"/>
        <v>43478</v>
      </c>
      <c r="I15">
        <f t="shared" ca="1" si="2"/>
        <v>1</v>
      </c>
    </row>
    <row r="16" spans="2:11">
      <c r="B16" s="14">
        <v>43479</v>
      </c>
      <c r="C16">
        <f t="shared" ca="1" si="0"/>
        <v>10</v>
      </c>
      <c r="E16" s="14">
        <f t="shared" si="3"/>
        <v>43479</v>
      </c>
      <c r="F16">
        <f t="shared" ca="1" si="1"/>
        <v>1</v>
      </c>
      <c r="H16" s="14">
        <f t="shared" si="4"/>
        <v>43479</v>
      </c>
      <c r="I16">
        <f t="shared" ca="1" si="2"/>
        <v>5</v>
      </c>
    </row>
    <row r="17" spans="2:9">
      <c r="B17" s="14">
        <v>43480</v>
      </c>
      <c r="C17">
        <f t="shared" ca="1" si="0"/>
        <v>0</v>
      </c>
      <c r="E17" s="14">
        <f t="shared" si="3"/>
        <v>43480</v>
      </c>
      <c r="F17">
        <f t="shared" ca="1" si="1"/>
        <v>1</v>
      </c>
      <c r="H17" s="14">
        <f t="shared" si="4"/>
        <v>43480</v>
      </c>
      <c r="I17">
        <f t="shared" ca="1" si="2"/>
        <v>5</v>
      </c>
    </row>
    <row r="18" spans="2:9">
      <c r="B18" s="14">
        <v>43481</v>
      </c>
      <c r="C18">
        <f t="shared" ca="1" si="0"/>
        <v>4</v>
      </c>
      <c r="E18" s="14">
        <f t="shared" si="3"/>
        <v>43481</v>
      </c>
      <c r="F18">
        <f t="shared" ca="1" si="1"/>
        <v>2</v>
      </c>
      <c r="H18" s="14">
        <f t="shared" si="4"/>
        <v>43481</v>
      </c>
      <c r="I18">
        <f t="shared" ca="1" si="2"/>
        <v>6</v>
      </c>
    </row>
    <row r="19" spans="2:9">
      <c r="B19" s="14">
        <v>43482</v>
      </c>
      <c r="C19">
        <f t="shared" ca="1" si="0"/>
        <v>7</v>
      </c>
      <c r="E19" s="14">
        <f t="shared" si="3"/>
        <v>43482</v>
      </c>
      <c r="F19">
        <f t="shared" ca="1" si="1"/>
        <v>8</v>
      </c>
      <c r="H19" s="14">
        <f t="shared" si="4"/>
        <v>43482</v>
      </c>
      <c r="I19">
        <f t="shared" ca="1" si="2"/>
        <v>6</v>
      </c>
    </row>
    <row r="20" spans="2:9">
      <c r="B20" s="14">
        <v>43483</v>
      </c>
      <c r="C20">
        <f t="shared" ca="1" si="0"/>
        <v>2</v>
      </c>
      <c r="E20" s="14">
        <f t="shared" si="3"/>
        <v>43483</v>
      </c>
      <c r="F20">
        <f t="shared" ca="1" si="1"/>
        <v>5</v>
      </c>
      <c r="H20" s="14">
        <f t="shared" si="4"/>
        <v>43483</v>
      </c>
      <c r="I20">
        <f t="shared" ca="1" si="2"/>
        <v>0</v>
      </c>
    </row>
    <row r="21" spans="2:9">
      <c r="B21" s="14">
        <v>43484</v>
      </c>
      <c r="C21">
        <f t="shared" ca="1" si="0"/>
        <v>7</v>
      </c>
      <c r="E21" s="14">
        <f t="shared" si="3"/>
        <v>43484</v>
      </c>
      <c r="F21">
        <f t="shared" ca="1" si="1"/>
        <v>7</v>
      </c>
      <c r="H21" s="14">
        <f t="shared" si="4"/>
        <v>43484</v>
      </c>
      <c r="I21">
        <f t="shared" ca="1" si="2"/>
        <v>0</v>
      </c>
    </row>
    <row r="22" spans="2:9">
      <c r="B22" s="14">
        <v>43485</v>
      </c>
      <c r="C22">
        <f t="shared" ca="1" si="0"/>
        <v>5</v>
      </c>
      <c r="E22" s="14">
        <f t="shared" si="3"/>
        <v>43485</v>
      </c>
      <c r="F22">
        <f t="shared" ca="1" si="1"/>
        <v>1</v>
      </c>
      <c r="H22" s="14">
        <f t="shared" si="4"/>
        <v>43485</v>
      </c>
      <c r="I22">
        <f t="shared" ca="1" si="2"/>
        <v>0</v>
      </c>
    </row>
    <row r="23" spans="2:9">
      <c r="B23" s="14">
        <v>43486</v>
      </c>
      <c r="C23">
        <f t="shared" ca="1" si="0"/>
        <v>3</v>
      </c>
      <c r="E23" s="14">
        <f t="shared" si="3"/>
        <v>43486</v>
      </c>
      <c r="F23">
        <f t="shared" ca="1" si="1"/>
        <v>1</v>
      </c>
      <c r="H23" s="14">
        <f t="shared" si="4"/>
        <v>43486</v>
      </c>
      <c r="I23">
        <f t="shared" ca="1" si="2"/>
        <v>0</v>
      </c>
    </row>
    <row r="24" spans="2:9">
      <c r="B24" s="14">
        <v>43487</v>
      </c>
      <c r="C24">
        <f t="shared" ca="1" si="0"/>
        <v>4</v>
      </c>
      <c r="E24" s="14">
        <f t="shared" si="3"/>
        <v>43487</v>
      </c>
      <c r="F24">
        <f t="shared" ca="1" si="1"/>
        <v>5</v>
      </c>
      <c r="H24" s="14">
        <f t="shared" si="4"/>
        <v>43487</v>
      </c>
      <c r="I24">
        <f t="shared" ca="1" si="2"/>
        <v>8</v>
      </c>
    </row>
    <row r="25" spans="2:9">
      <c r="B25" s="14">
        <v>43488</v>
      </c>
      <c r="C25">
        <f t="shared" ca="1" si="0"/>
        <v>7</v>
      </c>
      <c r="E25" s="14">
        <f t="shared" si="3"/>
        <v>43488</v>
      </c>
      <c r="F25">
        <f t="shared" ca="1" si="1"/>
        <v>4</v>
      </c>
      <c r="H25" s="14">
        <f t="shared" si="4"/>
        <v>43488</v>
      </c>
      <c r="I25">
        <f t="shared" ca="1" si="2"/>
        <v>6</v>
      </c>
    </row>
    <row r="26" spans="2:9">
      <c r="B26" s="14">
        <v>43489</v>
      </c>
      <c r="C26">
        <f t="shared" ca="1" si="0"/>
        <v>5</v>
      </c>
      <c r="E26" s="14">
        <f t="shared" si="3"/>
        <v>43489</v>
      </c>
      <c r="F26">
        <f t="shared" ca="1" si="1"/>
        <v>7</v>
      </c>
      <c r="H26" s="14">
        <f t="shared" si="4"/>
        <v>43489</v>
      </c>
      <c r="I26">
        <f t="shared" ca="1" si="2"/>
        <v>1</v>
      </c>
    </row>
    <row r="27" spans="2:9">
      <c r="B27" s="14">
        <v>43490</v>
      </c>
      <c r="C27">
        <f t="shared" ca="1" si="0"/>
        <v>10</v>
      </c>
      <c r="E27" s="14">
        <f t="shared" si="3"/>
        <v>43490</v>
      </c>
      <c r="F27">
        <f t="shared" ca="1" si="1"/>
        <v>4</v>
      </c>
      <c r="H27" s="14">
        <f t="shared" si="4"/>
        <v>43490</v>
      </c>
      <c r="I27">
        <f t="shared" ca="1" si="2"/>
        <v>5</v>
      </c>
    </row>
    <row r="28" spans="2:9">
      <c r="B28" s="14">
        <v>43491</v>
      </c>
      <c r="C28">
        <f t="shared" ca="1" si="0"/>
        <v>9</v>
      </c>
      <c r="E28" s="14">
        <f t="shared" si="3"/>
        <v>43491</v>
      </c>
      <c r="F28">
        <f t="shared" ca="1" si="1"/>
        <v>5</v>
      </c>
      <c r="H28" s="14">
        <f t="shared" si="4"/>
        <v>43491</v>
      </c>
      <c r="I28">
        <f t="shared" ca="1" si="2"/>
        <v>5</v>
      </c>
    </row>
    <row r="29" spans="2:9">
      <c r="B29" s="14">
        <v>43492</v>
      </c>
      <c r="C29">
        <f t="shared" ca="1" si="0"/>
        <v>6</v>
      </c>
      <c r="E29" s="14">
        <f t="shared" si="3"/>
        <v>43492</v>
      </c>
      <c r="F29">
        <f t="shared" ca="1" si="1"/>
        <v>4</v>
      </c>
      <c r="H29" s="14">
        <f t="shared" si="4"/>
        <v>43492</v>
      </c>
      <c r="I29">
        <f t="shared" ca="1" si="2"/>
        <v>8</v>
      </c>
    </row>
    <row r="30" spans="2:9">
      <c r="B30" s="14">
        <v>43493</v>
      </c>
      <c r="C30">
        <f t="shared" ca="1" si="0"/>
        <v>6</v>
      </c>
      <c r="E30" s="14">
        <f t="shared" si="3"/>
        <v>43493</v>
      </c>
      <c r="F30">
        <f t="shared" ca="1" si="1"/>
        <v>6</v>
      </c>
      <c r="H30" s="14">
        <f t="shared" si="4"/>
        <v>43493</v>
      </c>
      <c r="I30">
        <f t="shared" ca="1" si="2"/>
        <v>8</v>
      </c>
    </row>
    <row r="31" spans="2:9">
      <c r="B31" s="14">
        <v>43494</v>
      </c>
      <c r="C31">
        <f t="shared" ca="1" si="0"/>
        <v>9</v>
      </c>
      <c r="E31" s="14">
        <f t="shared" si="3"/>
        <v>43494</v>
      </c>
      <c r="F31">
        <f t="shared" ca="1" si="1"/>
        <v>7</v>
      </c>
      <c r="H31" s="14">
        <f t="shared" si="4"/>
        <v>43494</v>
      </c>
      <c r="I31">
        <f t="shared" ca="1" si="2"/>
        <v>0</v>
      </c>
    </row>
    <row r="32" spans="2:9">
      <c r="B32" s="14">
        <v>43495</v>
      </c>
      <c r="C32">
        <f t="shared" ca="1" si="0"/>
        <v>5</v>
      </c>
      <c r="E32" s="14">
        <f t="shared" si="3"/>
        <v>43495</v>
      </c>
      <c r="F32">
        <f t="shared" ca="1" si="1"/>
        <v>4</v>
      </c>
      <c r="H32" s="14">
        <f t="shared" si="4"/>
        <v>43495</v>
      </c>
      <c r="I32">
        <f t="shared" ca="1" si="2"/>
        <v>2</v>
      </c>
    </row>
    <row r="33" spans="2:9">
      <c r="B33" s="14">
        <v>43496</v>
      </c>
      <c r="C33">
        <f t="shared" ca="1" si="0"/>
        <v>3</v>
      </c>
      <c r="E33" s="14">
        <f t="shared" si="3"/>
        <v>43496</v>
      </c>
      <c r="F33">
        <f t="shared" ca="1" si="1"/>
        <v>10</v>
      </c>
      <c r="H33" s="14">
        <f t="shared" si="4"/>
        <v>43496</v>
      </c>
      <c r="I33">
        <f t="shared" ca="1" si="2"/>
        <v>5</v>
      </c>
    </row>
  </sheetData>
  <conditionalFormatting sqref="C3:C33">
    <cfRule type="cellIs" dxfId="48" priority="14" operator="lessThan">
      <formula>3</formula>
    </cfRule>
    <cfRule type="cellIs" dxfId="47" priority="15" operator="greaterThan">
      <formula>7</formula>
    </cfRule>
  </conditionalFormatting>
  <conditionalFormatting sqref="F3:F33">
    <cfRule type="cellIs" dxfId="46" priority="12" operator="lessThan">
      <formula>3</formula>
    </cfRule>
    <cfRule type="cellIs" dxfId="45" priority="13" operator="greaterThan">
      <formula>7</formula>
    </cfRule>
  </conditionalFormatting>
  <conditionalFormatting sqref="E3:E33">
    <cfRule type="timePeriod" dxfId="44" priority="8" timePeriod="today">
      <formula>FLOOR(E3,1)=TODAY()</formula>
    </cfRule>
  </conditionalFormatting>
  <conditionalFormatting sqref="H3:H33">
    <cfRule type="timePeriod" dxfId="43" priority="5" timePeriod="today">
      <formula>FLOOR(H3,1)=TODAY()</formula>
    </cfRule>
  </conditionalFormatting>
  <conditionalFormatting sqref="I3:I33">
    <cfRule type="cellIs" dxfId="42" priority="2" operator="lessThan">
      <formula>GemOpbr</formula>
    </cfRule>
    <cfRule type="cellIs" dxfId="41" priority="3" operator="greaterThan">
      <formula>GemOpbr</formula>
    </cfRule>
  </conditionalFormatting>
  <pageMargins left="0.7" right="0.7" top="0.75" bottom="0.75" header="0.3" footer="0.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/>
  <dimension ref="B2:C9"/>
  <sheetViews>
    <sheetView zoomScale="80" zoomScaleNormal="80" zoomScalePageLayoutView="80" workbookViewId="0"/>
  </sheetViews>
  <sheetFormatPr baseColWidth="10" defaultColWidth="11.1640625" defaultRowHeight="15" x14ac:dyDescent="0"/>
  <cols>
    <col min="1" max="1" width="3.33203125" customWidth="1"/>
  </cols>
  <sheetData>
    <row r="2" spans="2:3">
      <c r="B2" t="s">
        <v>5</v>
      </c>
      <c r="C2" t="s">
        <v>6</v>
      </c>
    </row>
    <row r="3" spans="2:3">
      <c r="B3" t="s">
        <v>7</v>
      </c>
      <c r="C3">
        <v>1</v>
      </c>
    </row>
    <row r="4" spans="2:3">
      <c r="B4" t="s">
        <v>8</v>
      </c>
      <c r="C4">
        <v>2</v>
      </c>
    </row>
    <row r="5" spans="2:3">
      <c r="B5" t="s">
        <v>9</v>
      </c>
      <c r="C5">
        <v>3</v>
      </c>
    </row>
    <row r="6" spans="2:3">
      <c r="B6" t="s">
        <v>10</v>
      </c>
      <c r="C6">
        <v>4</v>
      </c>
    </row>
    <row r="7" spans="2:3">
      <c r="B7" t="s">
        <v>7</v>
      </c>
      <c r="C7">
        <v>5</v>
      </c>
    </row>
    <row r="8" spans="2:3">
      <c r="B8" t="s">
        <v>11</v>
      </c>
      <c r="C8">
        <v>6</v>
      </c>
    </row>
    <row r="9" spans="2:3">
      <c r="B9" t="s">
        <v>12</v>
      </c>
      <c r="C9">
        <v>7</v>
      </c>
    </row>
  </sheetData>
  <conditionalFormatting sqref="B3:B9">
    <cfRule type="duplicateValues" dxfId="38" priority="11"/>
  </conditionalFormatting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B1:R33"/>
  <sheetViews>
    <sheetView zoomScale="80" zoomScaleNormal="80" zoomScalePageLayoutView="80" workbookViewId="0"/>
  </sheetViews>
  <sheetFormatPr baseColWidth="10" defaultColWidth="8.83203125" defaultRowHeight="15" x14ac:dyDescent="0"/>
  <cols>
    <col min="1" max="1" width="2.83203125" customWidth="1"/>
    <col min="2" max="2" width="9.1640625" bestFit="1" customWidth="1"/>
    <col min="3" max="3" width="11.33203125" customWidth="1"/>
    <col min="5" max="5" width="9.1640625" bestFit="1" customWidth="1"/>
    <col min="6" max="6" width="11.33203125" customWidth="1"/>
    <col min="8" max="8" width="9.1640625" bestFit="1" customWidth="1"/>
    <col min="9" max="9" width="11.33203125" customWidth="1"/>
    <col min="10" max="10" width="3.1640625" customWidth="1"/>
    <col min="11" max="11" width="15" bestFit="1" customWidth="1"/>
    <col min="13" max="13" width="10.1640625" customWidth="1"/>
    <col min="14" max="14" width="9.1640625" bestFit="1" customWidth="1"/>
    <col min="15" max="15" width="11.33203125" customWidth="1"/>
    <col min="16" max="16" width="3.1640625" customWidth="1"/>
    <col min="17" max="17" width="15" bestFit="1" customWidth="1"/>
  </cols>
  <sheetData>
    <row r="1" spans="2:18" ht="16" thickBot="1"/>
    <row r="2" spans="2:18">
      <c r="B2" t="s">
        <v>0</v>
      </c>
      <c r="C2" t="s">
        <v>16</v>
      </c>
      <c r="E2" t="s">
        <v>0</v>
      </c>
      <c r="F2" t="s">
        <v>16</v>
      </c>
      <c r="H2" t="s">
        <v>0</v>
      </c>
      <c r="I2" t="s">
        <v>16</v>
      </c>
      <c r="K2" s="44" t="s">
        <v>37</v>
      </c>
      <c r="L2" s="42">
        <v>5</v>
      </c>
      <c r="N2" t="s">
        <v>0</v>
      </c>
      <c r="O2" t="s">
        <v>16</v>
      </c>
      <c r="Q2" s="44" t="s">
        <v>37</v>
      </c>
      <c r="R2" s="42">
        <v>5</v>
      </c>
    </row>
    <row r="3" spans="2:18" ht="16" thickBot="1">
      <c r="B3" s="14">
        <v>43466</v>
      </c>
      <c r="C3">
        <f t="shared" ref="C3:C33" ca="1" si="0">RANDBETWEEN(1,100)</f>
        <v>56</v>
      </c>
      <c r="E3" s="14">
        <v>43466</v>
      </c>
      <c r="F3">
        <f t="shared" ref="F3:F33" ca="1" si="1">RANDBETWEEN(1,100)</f>
        <v>48</v>
      </c>
      <c r="H3" s="14">
        <v>43466</v>
      </c>
      <c r="I3">
        <f t="shared" ref="I3:I33" ca="1" si="2">RANDBETWEEN(1,100)</f>
        <v>73</v>
      </c>
      <c r="K3" s="45" t="s">
        <v>38</v>
      </c>
      <c r="L3" s="43" t="s">
        <v>41</v>
      </c>
      <c r="N3" s="14">
        <v>43466</v>
      </c>
      <c r="O3">
        <f t="shared" ref="O3:O33" ca="1" si="3">RANDBETWEEN(1,100)</f>
        <v>10</v>
      </c>
      <c r="Q3" s="45" t="s">
        <v>38</v>
      </c>
      <c r="R3" s="43">
        <v>1</v>
      </c>
    </row>
    <row r="4" spans="2:18">
      <c r="B4" s="14">
        <f>B3+1</f>
        <v>43467</v>
      </c>
      <c r="C4">
        <f t="shared" ca="1" si="0"/>
        <v>50</v>
      </c>
      <c r="E4" s="14">
        <f>E3+1</f>
        <v>43467</v>
      </c>
      <c r="F4">
        <f t="shared" ca="1" si="1"/>
        <v>65</v>
      </c>
      <c r="H4" s="14">
        <f>H3+1</f>
        <v>43467</v>
      </c>
      <c r="I4">
        <f t="shared" ca="1" si="2"/>
        <v>10</v>
      </c>
      <c r="N4" s="14">
        <f>N3+1</f>
        <v>43467</v>
      </c>
      <c r="O4">
        <f t="shared" ca="1" si="3"/>
        <v>35</v>
      </c>
    </row>
    <row r="5" spans="2:18">
      <c r="B5" s="14">
        <f t="shared" ref="B5:B33" si="4">B4+1</f>
        <v>43468</v>
      </c>
      <c r="C5">
        <f t="shared" ca="1" si="0"/>
        <v>62</v>
      </c>
      <c r="E5" s="14">
        <f t="shared" ref="E5:E33" si="5">E4+1</f>
        <v>43468</v>
      </c>
      <c r="F5">
        <f t="shared" ca="1" si="1"/>
        <v>84</v>
      </c>
      <c r="H5" s="14">
        <f t="shared" ref="H5:H33" si="6">H4+1</f>
        <v>43468</v>
      </c>
      <c r="I5">
        <f t="shared" ca="1" si="2"/>
        <v>82</v>
      </c>
      <c r="K5" t="s">
        <v>39</v>
      </c>
      <c r="L5">
        <f ca="1">SMALL(tblOpbr5[Opbrengst],BovOnderAantal)</f>
        <v>16</v>
      </c>
      <c r="N5" s="14">
        <f t="shared" ref="N5:N33" si="7">N4+1</f>
        <v>43468</v>
      </c>
      <c r="O5">
        <f t="shared" ca="1" si="3"/>
        <v>64</v>
      </c>
      <c r="Q5" t="s">
        <v>39</v>
      </c>
      <c r="R5">
        <f ca="1">SMALL(tblOpbr6[Opbrengst],R2)</f>
        <v>11</v>
      </c>
    </row>
    <row r="6" spans="2:18">
      <c r="B6" s="14">
        <f t="shared" si="4"/>
        <v>43469</v>
      </c>
      <c r="C6">
        <f t="shared" ca="1" si="0"/>
        <v>53</v>
      </c>
      <c r="E6" s="14">
        <f t="shared" si="5"/>
        <v>43469</v>
      </c>
      <c r="F6">
        <f t="shared" ca="1" si="1"/>
        <v>46</v>
      </c>
      <c r="H6" s="14">
        <f t="shared" si="6"/>
        <v>43469</v>
      </c>
      <c r="I6">
        <f t="shared" ca="1" si="2"/>
        <v>50</v>
      </c>
      <c r="K6" t="s">
        <v>40</v>
      </c>
      <c r="L6">
        <f ca="1">LARGE(tblOpbr5[Opbrengst],BovOnderAantal)</f>
        <v>82</v>
      </c>
      <c r="N6" s="14">
        <f t="shared" si="7"/>
        <v>43469</v>
      </c>
      <c r="O6">
        <f t="shared" ca="1" si="3"/>
        <v>22</v>
      </c>
      <c r="Q6" t="s">
        <v>40</v>
      </c>
      <c r="R6">
        <f ca="1">LARGE(tblOpbr6[Opbrengst],R2)</f>
        <v>78</v>
      </c>
    </row>
    <row r="7" spans="2:18">
      <c r="B7" s="14">
        <f t="shared" si="4"/>
        <v>43470</v>
      </c>
      <c r="C7">
        <f t="shared" ca="1" si="0"/>
        <v>56</v>
      </c>
      <c r="E7" s="14">
        <f t="shared" si="5"/>
        <v>43470</v>
      </c>
      <c r="F7">
        <f t="shared" ca="1" si="1"/>
        <v>67</v>
      </c>
      <c r="H7" s="14">
        <f t="shared" si="6"/>
        <v>43470</v>
      </c>
      <c r="I7">
        <f t="shared" ca="1" si="2"/>
        <v>30</v>
      </c>
      <c r="N7" s="14">
        <f t="shared" si="7"/>
        <v>43470</v>
      </c>
      <c r="O7">
        <f t="shared" ca="1" si="3"/>
        <v>52</v>
      </c>
    </row>
    <row r="8" spans="2:18">
      <c r="B8" s="14">
        <f t="shared" si="4"/>
        <v>43471</v>
      </c>
      <c r="C8">
        <f t="shared" ca="1" si="0"/>
        <v>49</v>
      </c>
      <c r="E8" s="14">
        <f t="shared" si="5"/>
        <v>43471</v>
      </c>
      <c r="F8">
        <f t="shared" ca="1" si="1"/>
        <v>75</v>
      </c>
      <c r="H8" s="14">
        <f t="shared" si="6"/>
        <v>43471</v>
      </c>
      <c r="I8">
        <f t="shared" ca="1" si="2"/>
        <v>16</v>
      </c>
      <c r="N8" s="14">
        <f t="shared" si="7"/>
        <v>43471</v>
      </c>
      <c r="O8">
        <f t="shared" ca="1" si="3"/>
        <v>24</v>
      </c>
    </row>
    <row r="9" spans="2:18">
      <c r="B9" s="14">
        <f t="shared" si="4"/>
        <v>43472</v>
      </c>
      <c r="C9">
        <f t="shared" ca="1" si="0"/>
        <v>44</v>
      </c>
      <c r="E9" s="14">
        <f t="shared" si="5"/>
        <v>43472</v>
      </c>
      <c r="F9">
        <f t="shared" ca="1" si="1"/>
        <v>86</v>
      </c>
      <c r="H9" s="14">
        <f t="shared" si="6"/>
        <v>43472</v>
      </c>
      <c r="I9">
        <f t="shared" ca="1" si="2"/>
        <v>73</v>
      </c>
      <c r="N9" s="14">
        <f t="shared" si="7"/>
        <v>43472</v>
      </c>
      <c r="O9">
        <f t="shared" ca="1" si="3"/>
        <v>8</v>
      </c>
    </row>
    <row r="10" spans="2:18">
      <c r="B10" s="14">
        <f t="shared" si="4"/>
        <v>43473</v>
      </c>
      <c r="C10">
        <f t="shared" ca="1" si="0"/>
        <v>88</v>
      </c>
      <c r="E10" s="14">
        <f t="shared" si="5"/>
        <v>43473</v>
      </c>
      <c r="F10">
        <f t="shared" ca="1" si="1"/>
        <v>27</v>
      </c>
      <c r="H10" s="14">
        <f t="shared" si="6"/>
        <v>43473</v>
      </c>
      <c r="I10">
        <f t="shared" ca="1" si="2"/>
        <v>87</v>
      </c>
      <c r="N10" s="14">
        <f t="shared" si="7"/>
        <v>43473</v>
      </c>
      <c r="O10">
        <f t="shared" ca="1" si="3"/>
        <v>54</v>
      </c>
    </row>
    <row r="11" spans="2:18">
      <c r="B11" s="14">
        <f t="shared" si="4"/>
        <v>43474</v>
      </c>
      <c r="C11">
        <f t="shared" ca="1" si="0"/>
        <v>97</v>
      </c>
      <c r="E11" s="14">
        <f t="shared" si="5"/>
        <v>43474</v>
      </c>
      <c r="F11">
        <f t="shared" ca="1" si="1"/>
        <v>57</v>
      </c>
      <c r="H11" s="14">
        <f t="shared" si="6"/>
        <v>43474</v>
      </c>
      <c r="I11">
        <f t="shared" ca="1" si="2"/>
        <v>55</v>
      </c>
      <c r="N11" s="14">
        <f t="shared" si="7"/>
        <v>43474</v>
      </c>
      <c r="O11">
        <f t="shared" ca="1" si="3"/>
        <v>13</v>
      </c>
    </row>
    <row r="12" spans="2:18">
      <c r="B12" s="14">
        <f t="shared" si="4"/>
        <v>43475</v>
      </c>
      <c r="C12">
        <f t="shared" ca="1" si="0"/>
        <v>99</v>
      </c>
      <c r="E12" s="14">
        <f t="shared" si="5"/>
        <v>43475</v>
      </c>
      <c r="F12">
        <f t="shared" ca="1" si="1"/>
        <v>9</v>
      </c>
      <c r="H12" s="14">
        <f t="shared" si="6"/>
        <v>43475</v>
      </c>
      <c r="I12">
        <f t="shared" ca="1" si="2"/>
        <v>50</v>
      </c>
      <c r="N12" s="14">
        <f t="shared" si="7"/>
        <v>43475</v>
      </c>
      <c r="O12">
        <f t="shared" ca="1" si="3"/>
        <v>78</v>
      </c>
    </row>
    <row r="13" spans="2:18">
      <c r="B13" s="14">
        <f t="shared" si="4"/>
        <v>43476</v>
      </c>
      <c r="C13">
        <f t="shared" ca="1" si="0"/>
        <v>31</v>
      </c>
      <c r="E13" s="14">
        <f t="shared" si="5"/>
        <v>43476</v>
      </c>
      <c r="F13">
        <f t="shared" ca="1" si="1"/>
        <v>83</v>
      </c>
      <c r="H13" s="14">
        <f t="shared" si="6"/>
        <v>43476</v>
      </c>
      <c r="I13">
        <f t="shared" ca="1" si="2"/>
        <v>72</v>
      </c>
      <c r="N13" s="14">
        <f t="shared" si="7"/>
        <v>43476</v>
      </c>
      <c r="O13">
        <f t="shared" ca="1" si="3"/>
        <v>52</v>
      </c>
    </row>
    <row r="14" spans="2:18">
      <c r="B14" s="14">
        <f t="shared" si="4"/>
        <v>43477</v>
      </c>
      <c r="C14">
        <f t="shared" ca="1" si="0"/>
        <v>9</v>
      </c>
      <c r="E14" s="14">
        <f t="shared" si="5"/>
        <v>43477</v>
      </c>
      <c r="F14">
        <f t="shared" ca="1" si="1"/>
        <v>42</v>
      </c>
      <c r="H14" s="14">
        <f t="shared" si="6"/>
        <v>43477</v>
      </c>
      <c r="I14">
        <f t="shared" ca="1" si="2"/>
        <v>18</v>
      </c>
      <c r="N14" s="14">
        <f t="shared" si="7"/>
        <v>43477</v>
      </c>
      <c r="O14">
        <f t="shared" ca="1" si="3"/>
        <v>61</v>
      </c>
    </row>
    <row r="15" spans="2:18">
      <c r="B15" s="14">
        <f t="shared" si="4"/>
        <v>43478</v>
      </c>
      <c r="C15">
        <f t="shared" ca="1" si="0"/>
        <v>95</v>
      </c>
      <c r="E15" s="14">
        <f t="shared" si="5"/>
        <v>43478</v>
      </c>
      <c r="F15">
        <f t="shared" ca="1" si="1"/>
        <v>59</v>
      </c>
      <c r="H15" s="14">
        <f t="shared" si="6"/>
        <v>43478</v>
      </c>
      <c r="I15">
        <f t="shared" ca="1" si="2"/>
        <v>24</v>
      </c>
      <c r="N15" s="14">
        <f t="shared" si="7"/>
        <v>43478</v>
      </c>
      <c r="O15">
        <f t="shared" ca="1" si="3"/>
        <v>5</v>
      </c>
    </row>
    <row r="16" spans="2:18">
      <c r="B16" s="14">
        <f t="shared" si="4"/>
        <v>43479</v>
      </c>
      <c r="C16">
        <f t="shared" ca="1" si="0"/>
        <v>93</v>
      </c>
      <c r="E16" s="14">
        <f t="shared" si="5"/>
        <v>43479</v>
      </c>
      <c r="F16">
        <f t="shared" ca="1" si="1"/>
        <v>46</v>
      </c>
      <c r="H16" s="14">
        <f t="shared" si="6"/>
        <v>43479</v>
      </c>
      <c r="I16">
        <f t="shared" ca="1" si="2"/>
        <v>61</v>
      </c>
      <c r="N16" s="14">
        <f t="shared" si="7"/>
        <v>43479</v>
      </c>
      <c r="O16">
        <f t="shared" ca="1" si="3"/>
        <v>23</v>
      </c>
    </row>
    <row r="17" spans="2:15">
      <c r="B17" s="14">
        <f t="shared" si="4"/>
        <v>43480</v>
      </c>
      <c r="C17">
        <f t="shared" ca="1" si="0"/>
        <v>89</v>
      </c>
      <c r="E17" s="14">
        <f t="shared" si="5"/>
        <v>43480</v>
      </c>
      <c r="F17">
        <f t="shared" ca="1" si="1"/>
        <v>37</v>
      </c>
      <c r="H17" s="14">
        <f t="shared" si="6"/>
        <v>43480</v>
      </c>
      <c r="I17">
        <f t="shared" ca="1" si="2"/>
        <v>55</v>
      </c>
      <c r="N17" s="14">
        <f t="shared" si="7"/>
        <v>43480</v>
      </c>
      <c r="O17">
        <f t="shared" ca="1" si="3"/>
        <v>25</v>
      </c>
    </row>
    <row r="18" spans="2:15">
      <c r="B18" s="14">
        <f t="shared" si="4"/>
        <v>43481</v>
      </c>
      <c r="C18">
        <f t="shared" ca="1" si="0"/>
        <v>85</v>
      </c>
      <c r="E18" s="14">
        <f t="shared" si="5"/>
        <v>43481</v>
      </c>
      <c r="F18">
        <f t="shared" ca="1" si="1"/>
        <v>56</v>
      </c>
      <c r="H18" s="14">
        <f t="shared" si="6"/>
        <v>43481</v>
      </c>
      <c r="I18">
        <f t="shared" ca="1" si="2"/>
        <v>48</v>
      </c>
      <c r="N18" s="14">
        <f t="shared" si="7"/>
        <v>43481</v>
      </c>
      <c r="O18">
        <f t="shared" ca="1" si="3"/>
        <v>83</v>
      </c>
    </row>
    <row r="19" spans="2:15">
      <c r="B19" s="14">
        <f t="shared" si="4"/>
        <v>43482</v>
      </c>
      <c r="C19">
        <f t="shared" ca="1" si="0"/>
        <v>13</v>
      </c>
      <c r="E19" s="14">
        <f t="shared" si="5"/>
        <v>43482</v>
      </c>
      <c r="F19">
        <f t="shared" ca="1" si="1"/>
        <v>64</v>
      </c>
      <c r="H19" s="14">
        <f t="shared" si="6"/>
        <v>43482</v>
      </c>
      <c r="I19">
        <f t="shared" ca="1" si="2"/>
        <v>82</v>
      </c>
      <c r="N19" s="14">
        <f t="shared" si="7"/>
        <v>43482</v>
      </c>
      <c r="O19">
        <f t="shared" ca="1" si="3"/>
        <v>8</v>
      </c>
    </row>
    <row r="20" spans="2:15">
      <c r="B20" s="14">
        <f t="shared" si="4"/>
        <v>43483</v>
      </c>
      <c r="C20">
        <f t="shared" ca="1" si="0"/>
        <v>54</v>
      </c>
      <c r="E20" s="14">
        <f t="shared" si="5"/>
        <v>43483</v>
      </c>
      <c r="F20">
        <f t="shared" ca="1" si="1"/>
        <v>71</v>
      </c>
      <c r="H20" s="14">
        <f t="shared" si="6"/>
        <v>43483</v>
      </c>
      <c r="I20">
        <f t="shared" ca="1" si="2"/>
        <v>72</v>
      </c>
      <c r="N20" s="14">
        <f t="shared" si="7"/>
        <v>43483</v>
      </c>
      <c r="O20">
        <f t="shared" ca="1" si="3"/>
        <v>99</v>
      </c>
    </row>
    <row r="21" spans="2:15">
      <c r="B21" s="14">
        <f t="shared" si="4"/>
        <v>43484</v>
      </c>
      <c r="C21">
        <f t="shared" ca="1" si="0"/>
        <v>92</v>
      </c>
      <c r="E21" s="14">
        <f t="shared" si="5"/>
        <v>43484</v>
      </c>
      <c r="F21">
        <f t="shared" ca="1" si="1"/>
        <v>45</v>
      </c>
      <c r="H21" s="14">
        <f t="shared" si="6"/>
        <v>43484</v>
      </c>
      <c r="I21">
        <f t="shared" ca="1" si="2"/>
        <v>66</v>
      </c>
      <c r="N21" s="14">
        <f t="shared" si="7"/>
        <v>43484</v>
      </c>
      <c r="O21">
        <f t="shared" ca="1" si="3"/>
        <v>48</v>
      </c>
    </row>
    <row r="22" spans="2:15">
      <c r="B22" s="14">
        <f t="shared" si="4"/>
        <v>43485</v>
      </c>
      <c r="C22">
        <f t="shared" ca="1" si="0"/>
        <v>48</v>
      </c>
      <c r="E22" s="14">
        <f t="shared" si="5"/>
        <v>43485</v>
      </c>
      <c r="F22">
        <f t="shared" ca="1" si="1"/>
        <v>92</v>
      </c>
      <c r="H22" s="14">
        <f t="shared" si="6"/>
        <v>43485</v>
      </c>
      <c r="I22">
        <f t="shared" ca="1" si="2"/>
        <v>28</v>
      </c>
      <c r="N22" s="14">
        <f t="shared" si="7"/>
        <v>43485</v>
      </c>
      <c r="O22">
        <f t="shared" ca="1" si="3"/>
        <v>72</v>
      </c>
    </row>
    <row r="23" spans="2:15">
      <c r="B23" s="14">
        <f t="shared" si="4"/>
        <v>43486</v>
      </c>
      <c r="C23">
        <f t="shared" ca="1" si="0"/>
        <v>36</v>
      </c>
      <c r="E23" s="14">
        <f t="shared" si="5"/>
        <v>43486</v>
      </c>
      <c r="F23">
        <f t="shared" ca="1" si="1"/>
        <v>1</v>
      </c>
      <c r="H23" s="14">
        <f t="shared" si="6"/>
        <v>43486</v>
      </c>
      <c r="I23">
        <f t="shared" ca="1" si="2"/>
        <v>4</v>
      </c>
      <c r="N23" s="14">
        <f t="shared" si="7"/>
        <v>43486</v>
      </c>
      <c r="O23">
        <f t="shared" ca="1" si="3"/>
        <v>15</v>
      </c>
    </row>
    <row r="24" spans="2:15">
      <c r="B24" s="14">
        <f t="shared" si="4"/>
        <v>43487</v>
      </c>
      <c r="C24">
        <f t="shared" ca="1" si="0"/>
        <v>74</v>
      </c>
      <c r="E24" s="14">
        <f t="shared" si="5"/>
        <v>43487</v>
      </c>
      <c r="F24">
        <f t="shared" ca="1" si="1"/>
        <v>39</v>
      </c>
      <c r="H24" s="14">
        <f t="shared" si="6"/>
        <v>43487</v>
      </c>
      <c r="I24">
        <f t="shared" ca="1" si="2"/>
        <v>1</v>
      </c>
      <c r="N24" s="14">
        <f t="shared" si="7"/>
        <v>43487</v>
      </c>
      <c r="O24">
        <f t="shared" ca="1" si="3"/>
        <v>76</v>
      </c>
    </row>
    <row r="25" spans="2:15">
      <c r="B25" s="14">
        <f t="shared" si="4"/>
        <v>43488</v>
      </c>
      <c r="C25">
        <f t="shared" ca="1" si="0"/>
        <v>95</v>
      </c>
      <c r="E25" s="14">
        <f t="shared" si="5"/>
        <v>43488</v>
      </c>
      <c r="F25">
        <f t="shared" ca="1" si="1"/>
        <v>35</v>
      </c>
      <c r="H25" s="14">
        <f t="shared" si="6"/>
        <v>43488</v>
      </c>
      <c r="I25">
        <f t="shared" ca="1" si="2"/>
        <v>12</v>
      </c>
      <c r="N25" s="14">
        <f t="shared" si="7"/>
        <v>43488</v>
      </c>
      <c r="O25">
        <f t="shared" ca="1" si="3"/>
        <v>11</v>
      </c>
    </row>
    <row r="26" spans="2:15">
      <c r="B26" s="14">
        <f t="shared" si="4"/>
        <v>43489</v>
      </c>
      <c r="C26">
        <f t="shared" ca="1" si="0"/>
        <v>26</v>
      </c>
      <c r="E26" s="14">
        <f t="shared" si="5"/>
        <v>43489</v>
      </c>
      <c r="F26">
        <f t="shared" ca="1" si="1"/>
        <v>79</v>
      </c>
      <c r="H26" s="14">
        <f t="shared" si="6"/>
        <v>43489</v>
      </c>
      <c r="I26">
        <f t="shared" ca="1" si="2"/>
        <v>42</v>
      </c>
      <c r="N26" s="14">
        <f t="shared" si="7"/>
        <v>43489</v>
      </c>
      <c r="O26">
        <f t="shared" ca="1" si="3"/>
        <v>85</v>
      </c>
    </row>
    <row r="27" spans="2:15">
      <c r="B27" s="14">
        <f t="shared" si="4"/>
        <v>43490</v>
      </c>
      <c r="C27">
        <f t="shared" ca="1" si="0"/>
        <v>59</v>
      </c>
      <c r="E27" s="14">
        <f t="shared" si="5"/>
        <v>43490</v>
      </c>
      <c r="F27">
        <f t="shared" ca="1" si="1"/>
        <v>52</v>
      </c>
      <c r="H27" s="14">
        <f t="shared" si="6"/>
        <v>43490</v>
      </c>
      <c r="I27">
        <f t="shared" ca="1" si="2"/>
        <v>86</v>
      </c>
      <c r="N27" s="14">
        <f t="shared" si="7"/>
        <v>43490</v>
      </c>
      <c r="O27">
        <f t="shared" ca="1" si="3"/>
        <v>82</v>
      </c>
    </row>
    <row r="28" spans="2:15">
      <c r="B28" s="14">
        <f t="shared" si="4"/>
        <v>43491</v>
      </c>
      <c r="C28">
        <f t="shared" ca="1" si="0"/>
        <v>64</v>
      </c>
      <c r="E28" s="14">
        <f t="shared" si="5"/>
        <v>43491</v>
      </c>
      <c r="F28">
        <f t="shared" ca="1" si="1"/>
        <v>3</v>
      </c>
      <c r="H28" s="14">
        <f t="shared" si="6"/>
        <v>43491</v>
      </c>
      <c r="I28">
        <f t="shared" ca="1" si="2"/>
        <v>24</v>
      </c>
      <c r="N28" s="14">
        <f t="shared" si="7"/>
        <v>43491</v>
      </c>
      <c r="O28">
        <f t="shared" ca="1" si="3"/>
        <v>12</v>
      </c>
    </row>
    <row r="29" spans="2:15">
      <c r="B29" s="14">
        <f t="shared" si="4"/>
        <v>43492</v>
      </c>
      <c r="C29">
        <f t="shared" ca="1" si="0"/>
        <v>71</v>
      </c>
      <c r="E29" s="14">
        <f t="shared" si="5"/>
        <v>43492</v>
      </c>
      <c r="F29">
        <f t="shared" ca="1" si="1"/>
        <v>82</v>
      </c>
      <c r="H29" s="14">
        <f t="shared" si="6"/>
        <v>43492</v>
      </c>
      <c r="I29">
        <f t="shared" ca="1" si="2"/>
        <v>32</v>
      </c>
      <c r="N29" s="14">
        <f t="shared" si="7"/>
        <v>43492</v>
      </c>
      <c r="O29">
        <f t="shared" ca="1" si="3"/>
        <v>21</v>
      </c>
    </row>
    <row r="30" spans="2:15">
      <c r="B30" s="14">
        <f t="shared" si="4"/>
        <v>43493</v>
      </c>
      <c r="C30">
        <f t="shared" ca="1" si="0"/>
        <v>87</v>
      </c>
      <c r="E30" s="14">
        <f t="shared" si="5"/>
        <v>43493</v>
      </c>
      <c r="F30">
        <f t="shared" ca="1" si="1"/>
        <v>33</v>
      </c>
      <c r="H30" s="14">
        <f t="shared" si="6"/>
        <v>43493</v>
      </c>
      <c r="I30">
        <f t="shared" ca="1" si="2"/>
        <v>90</v>
      </c>
      <c r="N30" s="14">
        <f t="shared" si="7"/>
        <v>43493</v>
      </c>
      <c r="O30">
        <f t="shared" ca="1" si="3"/>
        <v>40</v>
      </c>
    </row>
    <row r="31" spans="2:15">
      <c r="B31" s="14">
        <f t="shared" si="4"/>
        <v>43494</v>
      </c>
      <c r="C31">
        <f t="shared" ca="1" si="0"/>
        <v>7</v>
      </c>
      <c r="E31" s="14">
        <f t="shared" si="5"/>
        <v>43494</v>
      </c>
      <c r="F31">
        <f t="shared" ca="1" si="1"/>
        <v>93</v>
      </c>
      <c r="H31" s="14">
        <f t="shared" si="6"/>
        <v>43494</v>
      </c>
      <c r="I31">
        <f t="shared" ca="1" si="2"/>
        <v>96</v>
      </c>
      <c r="N31" s="14">
        <f t="shared" si="7"/>
        <v>43494</v>
      </c>
      <c r="O31">
        <f t="shared" ca="1" si="3"/>
        <v>20</v>
      </c>
    </row>
    <row r="32" spans="2:15">
      <c r="B32" s="14">
        <f t="shared" si="4"/>
        <v>43495</v>
      </c>
      <c r="C32">
        <f t="shared" ca="1" si="0"/>
        <v>70</v>
      </c>
      <c r="E32" s="14">
        <f t="shared" si="5"/>
        <v>43495</v>
      </c>
      <c r="F32">
        <f t="shared" ca="1" si="1"/>
        <v>60</v>
      </c>
      <c r="H32" s="14">
        <f t="shared" si="6"/>
        <v>43495</v>
      </c>
      <c r="I32">
        <f t="shared" ca="1" si="2"/>
        <v>38</v>
      </c>
      <c r="N32" s="14">
        <f t="shared" si="7"/>
        <v>43495</v>
      </c>
      <c r="O32">
        <f t="shared" ca="1" si="3"/>
        <v>15</v>
      </c>
    </row>
    <row r="33" spans="2:15">
      <c r="B33" s="14">
        <f t="shared" si="4"/>
        <v>43496</v>
      </c>
      <c r="C33">
        <f t="shared" ca="1" si="0"/>
        <v>46</v>
      </c>
      <c r="E33" s="14">
        <f t="shared" si="5"/>
        <v>43496</v>
      </c>
      <c r="F33">
        <f t="shared" ca="1" si="1"/>
        <v>40</v>
      </c>
      <c r="H33" s="14">
        <f t="shared" si="6"/>
        <v>43496</v>
      </c>
      <c r="I33">
        <f t="shared" ca="1" si="2"/>
        <v>47</v>
      </c>
      <c r="N33" s="14">
        <f t="shared" si="7"/>
        <v>43496</v>
      </c>
      <c r="O33">
        <f t="shared" ca="1" si="3"/>
        <v>53</v>
      </c>
    </row>
  </sheetData>
  <conditionalFormatting sqref="C3:C33">
    <cfRule type="top10" dxfId="37" priority="18" bottom="1" rank="3"/>
    <cfRule type="top10" dxfId="36" priority="19" stopIfTrue="1" rank="3"/>
  </conditionalFormatting>
  <conditionalFormatting sqref="B3:B33">
    <cfRule type="timePeriod" dxfId="35" priority="17" timePeriod="today">
      <formula>FLOOR(B3,1)=TODAY()</formula>
    </cfRule>
  </conditionalFormatting>
  <conditionalFormatting sqref="F3:F33">
    <cfRule type="aboveAverage" dxfId="34" priority="12" aboveAverage="0"/>
    <cfRule type="aboveAverage" dxfId="33" priority="13"/>
  </conditionalFormatting>
  <conditionalFormatting sqref="E3:E33">
    <cfRule type="timePeriod" dxfId="32" priority="14" timePeriod="today">
      <formula>FLOOR(E3,1)=TODAY()</formula>
    </cfRule>
  </conditionalFormatting>
  <conditionalFormatting sqref="H3:H33">
    <cfRule type="timePeriod" dxfId="31" priority="11" timePeriod="today">
      <formula>FLOOR(H3,1)=TODAY()</formula>
    </cfRule>
  </conditionalFormatting>
  <conditionalFormatting sqref="I3:I33">
    <cfRule type="expression" dxfId="30" priority="22">
      <formula>AND(BovOnder="Boven",I3&gt;=LARGE($I$3:$I$33,BovOnderAantal))</formula>
    </cfRule>
    <cfRule type="expression" dxfId="29" priority="23">
      <formula>AND(BovOnder="Onder",I3&lt;=SMALL($I$3:$I$33,BovOnderAantal))</formula>
    </cfRule>
  </conditionalFormatting>
  <conditionalFormatting sqref="N3:N33">
    <cfRule type="timePeriod" dxfId="28" priority="1" timePeriod="today">
      <formula>FLOOR(N3,1)=TODAY()</formula>
    </cfRule>
  </conditionalFormatting>
  <conditionalFormatting sqref="O3:O33">
    <cfRule type="expression" dxfId="27" priority="2">
      <formula>AND($R$3=1,O3&gt;=LARGE($O$3:$O$33,$R$2))</formula>
    </cfRule>
    <cfRule type="expression" dxfId="26" priority="3">
      <formula>AND($R$3=2,O3&lt;=SMALL($O$3:$O$33,$R$2))</formula>
    </cfRule>
  </conditionalFormatting>
  <dataValidations count="1">
    <dataValidation type="list" allowBlank="1" showInputMessage="1" showErrorMessage="1" sqref="L3 R3">
      <formula1>"Boven,Onder"</formula1>
    </dataValidation>
  </dataValidations>
  <pageMargins left="0.7" right="0.7" top="0.75" bottom="0.75" header="0.3" footer="0.3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Option Button 1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63500</xdr:rowOff>
                  </from>
                  <to>
                    <xdr:col>18</xdr:col>
                    <xdr:colOff>368300</xdr:colOff>
                    <xdr:row>11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165100</xdr:rowOff>
                  </from>
                  <to>
                    <xdr:col>18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5" name="Group Box 3">
              <controlPr defaultSize="0" autoFill="0" autoPict="0">
                <anchor moveWithCells="1">
                  <from>
                    <xdr:col>16</xdr:col>
                    <xdr:colOff>1117600</xdr:colOff>
                    <xdr:row>9</xdr:row>
                    <xdr:rowOff>76200</xdr:rowOff>
                  </from>
                  <to>
                    <xdr:col>18</xdr:col>
                    <xdr:colOff>457200</xdr:colOff>
                    <xdr:row>14</xdr:row>
                    <xdr:rowOff>114300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4">
    <tablePart r:id="rId6"/>
    <tablePart r:id="rId7"/>
    <tablePart r:id="rId8"/>
    <tablePart r:id="rId9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 enableFormatConditionsCalculation="0">
    <pageSetUpPr fitToPage="1"/>
  </sheetPr>
  <dimension ref="B2:K29"/>
  <sheetViews>
    <sheetView zoomScale="90" zoomScaleNormal="90" zoomScalePageLayoutView="90" workbookViewId="0"/>
  </sheetViews>
  <sheetFormatPr baseColWidth="10" defaultColWidth="11.1640625" defaultRowHeight="15" x14ac:dyDescent="0"/>
  <cols>
    <col min="1" max="1" width="3.6640625" customWidth="1"/>
    <col min="2" max="2" width="14.5" bestFit="1" customWidth="1"/>
    <col min="3" max="5" width="16.1640625" customWidth="1"/>
    <col min="6" max="6" width="16.1640625" style="2" customWidth="1"/>
    <col min="7" max="7" width="4" customWidth="1"/>
    <col min="8" max="8" width="14.5" bestFit="1" customWidth="1"/>
    <col min="9" max="10" width="8.83203125" customWidth="1"/>
    <col min="11" max="11" width="15.6640625" customWidth="1"/>
  </cols>
  <sheetData>
    <row r="2" spans="2:11">
      <c r="B2" s="2" t="s">
        <v>5</v>
      </c>
      <c r="C2" s="2" t="s">
        <v>2</v>
      </c>
      <c r="D2" s="2" t="s">
        <v>1</v>
      </c>
      <c r="E2" s="5" t="s">
        <v>3</v>
      </c>
      <c r="F2" s="2" t="s">
        <v>4</v>
      </c>
      <c r="H2" s="2" t="s">
        <v>5</v>
      </c>
      <c r="I2" s="2" t="s">
        <v>2</v>
      </c>
      <c r="J2" s="2" t="s">
        <v>1</v>
      </c>
      <c r="K2" s="2" t="s">
        <v>3</v>
      </c>
    </row>
    <row r="3" spans="2:11">
      <c r="B3" s="6">
        <v>43466</v>
      </c>
      <c r="C3" s="4">
        <v>-166</v>
      </c>
      <c r="D3" s="1">
        <v>192</v>
      </c>
      <c r="E3" s="1">
        <f>tblData[[#This Row],[Uit]]+tblData[[#This Row],[In]]</f>
        <v>26</v>
      </c>
      <c r="F3" s="1">
        <f>IFERROR(tblData[[#This Row],[Result]]+F2,tblData[[#This Row],[Result]])</f>
        <v>26</v>
      </c>
      <c r="H3" s="6">
        <v>43466</v>
      </c>
      <c r="I3" s="4">
        <f>tblData[[#This Row],[Uit]]</f>
        <v>-166</v>
      </c>
      <c r="J3" s="1">
        <f>tblData[[#This Row],[In]]</f>
        <v>192</v>
      </c>
      <c r="K3" s="1">
        <f>tblData2[[#This Row],[Uit]]+tblData2[[#This Row],[In]]</f>
        <v>26</v>
      </c>
    </row>
    <row r="4" spans="2:11">
      <c r="B4" s="6">
        <f>EOMONTH(B3,0)+1</f>
        <v>43497</v>
      </c>
      <c r="C4" s="4">
        <v>-157</v>
      </c>
      <c r="D4" s="1">
        <v>190</v>
      </c>
      <c r="E4" s="1">
        <f>tblData[[#This Row],[Uit]]+tblData[[#This Row],[In]]</f>
        <v>33</v>
      </c>
      <c r="F4" s="1">
        <f>IFERROR(tblData[[#This Row],[Result]]+F3,tblData[[#This Row],[Result]])</f>
        <v>59</v>
      </c>
      <c r="H4" s="6">
        <f>EOMONTH(H3,0)+1</f>
        <v>43497</v>
      </c>
      <c r="I4" s="4">
        <f>tblData[[#This Row],[Uit]]</f>
        <v>-157</v>
      </c>
      <c r="J4" s="1">
        <f>tblData[[#This Row],[In]]</f>
        <v>190</v>
      </c>
      <c r="K4" s="1">
        <f>tblData2[[#This Row],[Uit]]+tblData2[[#This Row],[In]]</f>
        <v>33</v>
      </c>
    </row>
    <row r="5" spans="2:11">
      <c r="B5" s="6">
        <f t="shared" ref="B5:B14" si="0">EOMONTH(B4,0)+1</f>
        <v>43525</v>
      </c>
      <c r="C5" s="4">
        <v>-186</v>
      </c>
      <c r="D5" s="1">
        <v>152</v>
      </c>
      <c r="E5" s="1">
        <f>tblData[[#This Row],[Uit]]+tblData[[#This Row],[In]]</f>
        <v>-34</v>
      </c>
      <c r="F5" s="1">
        <f>IFERROR(tblData[[#This Row],[Result]]+F4,tblData[[#This Row],[Result]])</f>
        <v>25</v>
      </c>
      <c r="H5" s="6">
        <f t="shared" ref="H5:H14" si="1">EOMONTH(H4,0)+1</f>
        <v>43525</v>
      </c>
      <c r="I5" s="4">
        <f>tblData[[#This Row],[Uit]]</f>
        <v>-186</v>
      </c>
      <c r="J5" s="1">
        <f>tblData[[#This Row],[In]]</f>
        <v>152</v>
      </c>
      <c r="K5" s="1">
        <f>tblData2[[#This Row],[Uit]]+tblData2[[#This Row],[In]]</f>
        <v>-34</v>
      </c>
    </row>
    <row r="6" spans="2:11">
      <c r="B6" s="6">
        <f t="shared" si="0"/>
        <v>43556</v>
      </c>
      <c r="C6" s="4">
        <v>-163</v>
      </c>
      <c r="D6" s="1">
        <v>231</v>
      </c>
      <c r="E6" s="1">
        <f>tblData[[#This Row],[Uit]]+tblData[[#This Row],[In]]</f>
        <v>68</v>
      </c>
      <c r="F6" s="1">
        <f>IFERROR(tblData[[#This Row],[Result]]+F5,tblData[[#This Row],[Result]])</f>
        <v>93</v>
      </c>
      <c r="H6" s="6">
        <f t="shared" si="1"/>
        <v>43556</v>
      </c>
      <c r="I6" s="4">
        <f>tblData[[#This Row],[Uit]]</f>
        <v>-163</v>
      </c>
      <c r="J6" s="1">
        <f>tblData[[#This Row],[In]]</f>
        <v>231</v>
      </c>
      <c r="K6" s="1">
        <f>tblData2[[#This Row],[Uit]]+tblData2[[#This Row],[In]]</f>
        <v>68</v>
      </c>
    </row>
    <row r="7" spans="2:11">
      <c r="B7" s="6">
        <f t="shared" si="0"/>
        <v>43586</v>
      </c>
      <c r="C7" s="4">
        <v>-193</v>
      </c>
      <c r="D7" s="1">
        <v>215</v>
      </c>
      <c r="E7" s="1">
        <f>tblData[[#This Row],[Uit]]+tblData[[#This Row],[In]]</f>
        <v>22</v>
      </c>
      <c r="F7" s="1">
        <f>IFERROR(tblData[[#This Row],[Result]]+F6,tblData[[#This Row],[Result]])</f>
        <v>115</v>
      </c>
      <c r="H7" s="6">
        <f t="shared" si="1"/>
        <v>43586</v>
      </c>
      <c r="I7" s="4">
        <f>tblData[[#This Row],[Uit]]</f>
        <v>-193</v>
      </c>
      <c r="J7" s="1">
        <f>tblData[[#This Row],[In]]</f>
        <v>215</v>
      </c>
      <c r="K7" s="1">
        <f>tblData2[[#This Row],[Uit]]+tblData2[[#This Row],[In]]</f>
        <v>22</v>
      </c>
    </row>
    <row r="8" spans="2:11">
      <c r="B8" s="6">
        <f t="shared" si="0"/>
        <v>43617</v>
      </c>
      <c r="C8" s="4">
        <v>-140</v>
      </c>
      <c r="D8" s="1">
        <v>242</v>
      </c>
      <c r="E8" s="1">
        <f>tblData[[#This Row],[Uit]]+tblData[[#This Row],[In]]</f>
        <v>102</v>
      </c>
      <c r="F8" s="1">
        <f>IFERROR(tblData[[#This Row],[Result]]+F7,tblData[[#This Row],[Result]])</f>
        <v>217</v>
      </c>
      <c r="H8" s="6">
        <f t="shared" si="1"/>
        <v>43617</v>
      </c>
      <c r="I8" s="4">
        <f>tblData[[#This Row],[Uit]]</f>
        <v>-140</v>
      </c>
      <c r="J8" s="1">
        <f>tblData[[#This Row],[In]]</f>
        <v>242</v>
      </c>
      <c r="K8" s="1">
        <f>tblData2[[#This Row],[Uit]]+tblData2[[#This Row],[In]]</f>
        <v>102</v>
      </c>
    </row>
    <row r="9" spans="2:11">
      <c r="B9" s="6">
        <f t="shared" si="0"/>
        <v>43647</v>
      </c>
      <c r="C9" s="4">
        <v>-139</v>
      </c>
      <c r="D9" s="1">
        <v>184</v>
      </c>
      <c r="E9" s="1">
        <f>tblData[[#This Row],[Uit]]+tblData[[#This Row],[In]]</f>
        <v>45</v>
      </c>
      <c r="F9" s="1">
        <f>IFERROR(tblData[[#This Row],[Result]]+F8,tblData[[#This Row],[Result]])</f>
        <v>262</v>
      </c>
      <c r="H9" s="6">
        <f t="shared" si="1"/>
        <v>43647</v>
      </c>
      <c r="I9" s="4">
        <f>tblData[[#This Row],[Uit]]</f>
        <v>-139</v>
      </c>
      <c r="J9" s="1">
        <f>tblData[[#This Row],[In]]</f>
        <v>184</v>
      </c>
      <c r="K9" s="1">
        <f>tblData2[[#This Row],[Uit]]+tblData2[[#This Row],[In]]</f>
        <v>45</v>
      </c>
    </row>
    <row r="10" spans="2:11">
      <c r="B10" s="6">
        <f t="shared" si="0"/>
        <v>43678</v>
      </c>
      <c r="C10" s="4">
        <v>-144</v>
      </c>
      <c r="D10" s="1">
        <v>250</v>
      </c>
      <c r="E10" s="1">
        <f>tblData[[#This Row],[Uit]]+tblData[[#This Row],[In]]</f>
        <v>106</v>
      </c>
      <c r="F10" s="1">
        <f>IFERROR(tblData[[#This Row],[Result]]+F9,tblData[[#This Row],[Result]])</f>
        <v>368</v>
      </c>
      <c r="H10" s="6">
        <f t="shared" si="1"/>
        <v>43678</v>
      </c>
      <c r="I10" s="4">
        <f>tblData[[#This Row],[Uit]]</f>
        <v>-144</v>
      </c>
      <c r="J10" s="1">
        <f>tblData[[#This Row],[In]]</f>
        <v>250</v>
      </c>
      <c r="K10" s="1">
        <f>tblData2[[#This Row],[Uit]]+tblData2[[#This Row],[In]]</f>
        <v>106</v>
      </c>
    </row>
    <row r="11" spans="2:11">
      <c r="B11" s="6">
        <f t="shared" si="0"/>
        <v>43709</v>
      </c>
      <c r="C11" s="4">
        <v>-133</v>
      </c>
      <c r="D11" s="1">
        <v>214</v>
      </c>
      <c r="E11" s="1">
        <f>tblData[[#This Row],[Uit]]+tblData[[#This Row],[In]]</f>
        <v>81</v>
      </c>
      <c r="F11" s="1">
        <f>IFERROR(tblData[[#This Row],[Result]]+F10,tblData[[#This Row],[Result]])</f>
        <v>449</v>
      </c>
      <c r="H11" s="6">
        <f t="shared" si="1"/>
        <v>43709</v>
      </c>
      <c r="I11" s="4">
        <f>tblData[[#This Row],[Uit]]</f>
        <v>-133</v>
      </c>
      <c r="J11" s="1">
        <f>tblData[[#This Row],[In]]</f>
        <v>214</v>
      </c>
      <c r="K11" s="1">
        <f>tblData2[[#This Row],[Uit]]+tblData2[[#This Row],[In]]</f>
        <v>81</v>
      </c>
    </row>
    <row r="12" spans="2:11">
      <c r="B12" s="6">
        <f t="shared" si="0"/>
        <v>43739</v>
      </c>
      <c r="C12" s="4">
        <v>-107</v>
      </c>
      <c r="D12" s="1">
        <v>173</v>
      </c>
      <c r="E12" s="1">
        <f>tblData[[#This Row],[Uit]]+tblData[[#This Row],[In]]</f>
        <v>66</v>
      </c>
      <c r="F12" s="1">
        <f>IFERROR(tblData[[#This Row],[Result]]+F11,tblData[[#This Row],[Result]])</f>
        <v>515</v>
      </c>
      <c r="H12" s="6">
        <f t="shared" si="1"/>
        <v>43739</v>
      </c>
      <c r="I12" s="4">
        <f>tblData[[#This Row],[Uit]]</f>
        <v>-107</v>
      </c>
      <c r="J12" s="1">
        <f>tblData[[#This Row],[In]]</f>
        <v>173</v>
      </c>
      <c r="K12" s="1">
        <f>tblData2[[#This Row],[Uit]]+tblData2[[#This Row],[In]]</f>
        <v>66</v>
      </c>
    </row>
    <row r="13" spans="2:11">
      <c r="B13" s="6">
        <f t="shared" si="0"/>
        <v>43770</v>
      </c>
      <c r="C13" s="4">
        <v>-188</v>
      </c>
      <c r="D13" s="1">
        <v>150</v>
      </c>
      <c r="E13" s="1">
        <f>tblData[[#This Row],[Uit]]+tblData[[#This Row],[In]]</f>
        <v>-38</v>
      </c>
      <c r="F13" s="1">
        <f>IFERROR(tblData[[#This Row],[Result]]+F12,tblData[[#This Row],[Result]])</f>
        <v>477</v>
      </c>
      <c r="H13" s="6">
        <f t="shared" si="1"/>
        <v>43770</v>
      </c>
      <c r="I13" s="4">
        <f>tblData[[#This Row],[Uit]]</f>
        <v>-188</v>
      </c>
      <c r="J13" s="1">
        <f>tblData[[#This Row],[In]]</f>
        <v>150</v>
      </c>
      <c r="K13" s="1">
        <f>tblData2[[#This Row],[Uit]]+tblData2[[#This Row],[In]]</f>
        <v>-38</v>
      </c>
    </row>
    <row r="14" spans="2:11">
      <c r="B14" s="6">
        <f t="shared" si="0"/>
        <v>43800</v>
      </c>
      <c r="C14" s="4">
        <v>-140</v>
      </c>
      <c r="D14" s="1">
        <v>243</v>
      </c>
      <c r="E14" s="1">
        <f>tblData[[#This Row],[Uit]]+tblData[[#This Row],[In]]</f>
        <v>103</v>
      </c>
      <c r="F14" s="1">
        <f>IFERROR(tblData[[#This Row],[Result]]+F13,tblData[[#This Row],[Result]])</f>
        <v>580</v>
      </c>
      <c r="H14" s="6">
        <f t="shared" si="1"/>
        <v>43800</v>
      </c>
      <c r="I14" s="4">
        <f>tblData[[#This Row],[Uit]]</f>
        <v>-140</v>
      </c>
      <c r="J14" s="1">
        <f>tblData[[#This Row],[In]]</f>
        <v>243</v>
      </c>
      <c r="K14" s="1">
        <f>tblData2[[#This Row],[Uit]]+tblData2[[#This Row],[In]]</f>
        <v>103</v>
      </c>
    </row>
    <row r="17" spans="2:6">
      <c r="B17" s="2" t="s">
        <v>5</v>
      </c>
      <c r="C17" s="2" t="s">
        <v>2</v>
      </c>
      <c r="D17" s="2" t="s">
        <v>1</v>
      </c>
      <c r="E17" s="2" t="s">
        <v>3</v>
      </c>
      <c r="F17"/>
    </row>
    <row r="18" spans="2:6">
      <c r="B18" s="6">
        <v>43466</v>
      </c>
      <c r="C18" s="4">
        <f t="shared" ref="C18:C29" si="2">C3</f>
        <v>-166</v>
      </c>
      <c r="D18" s="1">
        <f t="shared" ref="D18:D29" si="3">D3</f>
        <v>192</v>
      </c>
      <c r="E18" s="1">
        <f>tblData3[[#This Row],[Uit]]+tblData3[[#This Row],[In]]</f>
        <v>26</v>
      </c>
      <c r="F18"/>
    </row>
    <row r="19" spans="2:6">
      <c r="B19" s="6">
        <f>EOMONTH(B18,0)+1</f>
        <v>43497</v>
      </c>
      <c r="C19" s="4">
        <f t="shared" si="2"/>
        <v>-157</v>
      </c>
      <c r="D19" s="1">
        <f t="shared" si="3"/>
        <v>190</v>
      </c>
      <c r="E19" s="1">
        <f>tblData3[[#This Row],[Uit]]+tblData3[[#This Row],[In]]</f>
        <v>33</v>
      </c>
      <c r="F19"/>
    </row>
    <row r="20" spans="2:6">
      <c r="B20" s="6">
        <f t="shared" ref="B20:B29" si="4">EOMONTH(B19,0)+1</f>
        <v>43525</v>
      </c>
      <c r="C20" s="4">
        <f t="shared" si="2"/>
        <v>-186</v>
      </c>
      <c r="D20" s="1">
        <f t="shared" si="3"/>
        <v>152</v>
      </c>
      <c r="E20" s="1">
        <f>tblData3[[#This Row],[Uit]]+tblData3[[#This Row],[In]]</f>
        <v>-34</v>
      </c>
      <c r="F20"/>
    </row>
    <row r="21" spans="2:6">
      <c r="B21" s="6">
        <f t="shared" si="4"/>
        <v>43556</v>
      </c>
      <c r="C21" s="4">
        <f t="shared" si="2"/>
        <v>-163</v>
      </c>
      <c r="D21" s="1">
        <f t="shared" si="3"/>
        <v>231</v>
      </c>
      <c r="E21" s="1">
        <f>tblData3[[#This Row],[Uit]]+tblData3[[#This Row],[In]]</f>
        <v>68</v>
      </c>
      <c r="F21"/>
    </row>
    <row r="22" spans="2:6">
      <c r="B22" s="6">
        <f t="shared" si="4"/>
        <v>43586</v>
      </c>
      <c r="C22" s="4">
        <f t="shared" si="2"/>
        <v>-193</v>
      </c>
      <c r="D22" s="1">
        <f t="shared" si="3"/>
        <v>215</v>
      </c>
      <c r="E22" s="1">
        <f>tblData3[[#This Row],[Uit]]+tblData3[[#This Row],[In]]</f>
        <v>22</v>
      </c>
      <c r="F22"/>
    </row>
    <row r="23" spans="2:6">
      <c r="B23" s="6">
        <f t="shared" si="4"/>
        <v>43617</v>
      </c>
      <c r="C23" s="4">
        <f t="shared" si="2"/>
        <v>-140</v>
      </c>
      <c r="D23" s="1">
        <f t="shared" si="3"/>
        <v>242</v>
      </c>
      <c r="E23" s="1">
        <f>tblData3[[#This Row],[Uit]]+tblData3[[#This Row],[In]]</f>
        <v>102</v>
      </c>
      <c r="F23"/>
    </row>
    <row r="24" spans="2:6">
      <c r="B24" s="6">
        <f t="shared" si="4"/>
        <v>43647</v>
      </c>
      <c r="C24" s="4">
        <f t="shared" si="2"/>
        <v>-139</v>
      </c>
      <c r="D24" s="1">
        <f t="shared" si="3"/>
        <v>184</v>
      </c>
      <c r="E24" s="1">
        <f>tblData3[[#This Row],[Uit]]+tblData3[[#This Row],[In]]</f>
        <v>45</v>
      </c>
      <c r="F24"/>
    </row>
    <row r="25" spans="2:6">
      <c r="B25" s="6">
        <f t="shared" si="4"/>
        <v>43678</v>
      </c>
      <c r="C25" s="4">
        <f t="shared" si="2"/>
        <v>-144</v>
      </c>
      <c r="D25" s="1">
        <f t="shared" si="3"/>
        <v>250</v>
      </c>
      <c r="E25" s="1">
        <f>tblData3[[#This Row],[Uit]]+tblData3[[#This Row],[In]]</f>
        <v>106</v>
      </c>
      <c r="F25"/>
    </row>
    <row r="26" spans="2:6">
      <c r="B26" s="6">
        <f t="shared" si="4"/>
        <v>43709</v>
      </c>
      <c r="C26" s="4">
        <f t="shared" si="2"/>
        <v>-133</v>
      </c>
      <c r="D26" s="1">
        <f t="shared" si="3"/>
        <v>214</v>
      </c>
      <c r="E26" s="1">
        <f>tblData3[[#This Row],[Uit]]+tblData3[[#This Row],[In]]</f>
        <v>81</v>
      </c>
      <c r="F26"/>
    </row>
    <row r="27" spans="2:6">
      <c r="B27" s="6">
        <f t="shared" si="4"/>
        <v>43739</v>
      </c>
      <c r="C27" s="4">
        <f t="shared" si="2"/>
        <v>-107</v>
      </c>
      <c r="D27" s="1">
        <f t="shared" si="3"/>
        <v>173</v>
      </c>
      <c r="E27" s="1">
        <f>tblData3[[#This Row],[Uit]]+tblData3[[#This Row],[In]]</f>
        <v>66</v>
      </c>
      <c r="F27"/>
    </row>
    <row r="28" spans="2:6">
      <c r="B28" s="6">
        <f t="shared" si="4"/>
        <v>43770</v>
      </c>
      <c r="C28" s="4">
        <f t="shared" si="2"/>
        <v>-188</v>
      </c>
      <c r="D28" s="1">
        <f t="shared" si="3"/>
        <v>150</v>
      </c>
      <c r="E28" s="1">
        <f>tblData3[[#This Row],[Uit]]+tblData3[[#This Row],[In]]</f>
        <v>-38</v>
      </c>
      <c r="F28"/>
    </row>
    <row r="29" spans="2:6">
      <c r="B29" s="6">
        <f t="shared" si="4"/>
        <v>43800</v>
      </c>
      <c r="C29" s="4">
        <f t="shared" si="2"/>
        <v>-140</v>
      </c>
      <c r="D29" s="1">
        <f t="shared" si="3"/>
        <v>243</v>
      </c>
      <c r="E29" s="1">
        <f>tblData3[[#This Row],[Uit]]+tblData3[[#This Row],[In]]</f>
        <v>103</v>
      </c>
      <c r="F29"/>
    </row>
  </sheetData>
  <phoneticPr fontId="4" type="noConversion"/>
  <conditionalFormatting sqref="D3:D14">
    <cfRule type="dataBar" priority="12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{7B6C0302-8980-D448-A9F8-869A517E8443}</x14:id>
        </ext>
      </extLst>
    </cfRule>
  </conditionalFormatting>
  <conditionalFormatting sqref="C3:C14">
    <cfRule type="dataBar" priority="11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{C365F08A-76B3-2D46-8E8B-D23BD0D6B72C}</x14:id>
        </ext>
      </extLst>
    </cfRule>
  </conditionalFormatting>
  <conditionalFormatting sqref="E3:E14">
    <cfRule type="dataBar" priority="10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{34A6482F-D95E-834E-BEF3-0C851097C650}</x14:id>
        </ext>
      </extLst>
    </cfRule>
  </conditionalFormatting>
  <conditionalFormatting sqref="C18:E29">
    <cfRule type="dataBar" priority="15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{DCFC9C23-FA11-CA4E-B6A2-3DB29227EB89}</x14:id>
        </ext>
      </extLst>
    </cfRule>
  </conditionalFormatting>
  <conditionalFormatting sqref="F3:F14">
    <cfRule type="dataBar" priority="6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{C094B263-3F95-534E-816F-0401EFAEC15C}</x14:id>
        </ext>
      </extLst>
    </cfRule>
  </conditionalFormatting>
  <conditionalFormatting sqref="I3:I14">
    <cfRule type="dataBar" priority="5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{6F920A86-9BE8-4984-96C5-B79730A0E4A7}</x14:id>
        </ext>
      </extLst>
    </cfRule>
  </conditionalFormatting>
  <conditionalFormatting sqref="J3:J14">
    <cfRule type="dataBar" priority="4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{ABDB6795-CAAF-4A33-81CB-BE77EAFB867A}</x14:id>
        </ext>
      </extLst>
    </cfRule>
  </conditionalFormatting>
  <conditionalFormatting sqref="K3:K14">
    <cfRule type="dataBar" priority="3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{A6BE25FC-FEB7-4DCA-A40F-2550CECBC8A5}</x14:id>
        </ext>
      </extLst>
    </cfRule>
  </conditionalFormatting>
  <pageMargins left="0.75" right="0.75" top="1" bottom="1" header="0.5" footer="0.5"/>
  <pageSetup paperSize="9" scale="59" orientation="portrait" horizontalDpi="4294967292" verticalDpi="4294967292"/>
  <tableParts count="3">
    <tablePart r:id="rId1"/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6C0302-8980-D448-A9F8-869A517E8443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D3:D14</xm:sqref>
        </x14:conditionalFormatting>
        <x14:conditionalFormatting xmlns:xm="http://schemas.microsoft.com/office/excel/2006/main">
          <x14:cfRule type="dataBar" id="{C365F08A-76B3-2D46-8E8B-D23BD0D6B72C}">
            <x14:dataBar minLength="0" maxLength="100" border="1" direction="leftToRight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C3:C14</xm:sqref>
        </x14:conditionalFormatting>
        <x14:conditionalFormatting xmlns:xm="http://schemas.microsoft.com/office/excel/2006/main">
          <x14:cfRule type="dataBar" id="{34A6482F-D95E-834E-BEF3-0C851097C650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E3:E14</xm:sqref>
        </x14:conditionalFormatting>
        <x14:conditionalFormatting xmlns:xm="http://schemas.microsoft.com/office/excel/2006/main">
          <x14:cfRule type="dataBar" id="{DCFC9C23-FA11-CA4E-B6A2-3DB29227EB89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C18:E29</xm:sqref>
        </x14:conditionalFormatting>
        <x14:conditionalFormatting xmlns:xm="http://schemas.microsoft.com/office/excel/2006/main">
          <x14:cfRule type="dataBar" id="{C094B263-3F95-534E-816F-0401EFAEC15C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F3:F14</xm:sqref>
        </x14:conditionalFormatting>
        <x14:conditionalFormatting xmlns:xm="http://schemas.microsoft.com/office/excel/2006/main">
          <x14:cfRule type="dataBar" id="{6F920A86-9BE8-4984-96C5-B79730A0E4A7}">
            <x14:dataBar minLength="0" maxLength="100" border="1" negativeBarBorderColorSameAsPositive="0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I3:I14</xm:sqref>
        </x14:conditionalFormatting>
        <x14:conditionalFormatting xmlns:xm="http://schemas.microsoft.com/office/excel/2006/main">
          <x14:cfRule type="dataBar" id="{ABDB6795-CAAF-4A33-81CB-BE77EAFB867A}">
            <x14:dataBar minLength="0" maxLength="100" border="1" negativeBarBorderColorSameAsPositive="0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J3:J14</xm:sqref>
        </x14:conditionalFormatting>
        <x14:conditionalFormatting xmlns:xm="http://schemas.microsoft.com/office/excel/2006/main">
          <x14:cfRule type="dataBar" id="{A6BE25FC-FEB7-4DCA-A40F-2550CECBC8A5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K3:K14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 enableFormatConditionsCalculation="0">
    <pageSetUpPr fitToPage="1"/>
  </sheetPr>
  <dimension ref="B2:I26"/>
  <sheetViews>
    <sheetView workbookViewId="0"/>
  </sheetViews>
  <sheetFormatPr baseColWidth="10" defaultColWidth="11.1640625" defaultRowHeight="15" x14ac:dyDescent="0"/>
  <cols>
    <col min="1" max="1" width="3.6640625" customWidth="1"/>
    <col min="2" max="2" width="14.5" bestFit="1" customWidth="1"/>
    <col min="6" max="6" width="14.5" bestFit="1" customWidth="1"/>
    <col min="7" max="9" width="13.83203125" customWidth="1"/>
  </cols>
  <sheetData>
    <row r="2" spans="2:9" ht="16" thickBot="1">
      <c r="B2" s="10" t="s">
        <v>0</v>
      </c>
      <c r="C2" t="s">
        <v>13</v>
      </c>
      <c r="D2" t="s">
        <v>6</v>
      </c>
      <c r="F2" s="11" t="s">
        <v>15</v>
      </c>
      <c r="G2" s="11" t="s">
        <v>13</v>
      </c>
    </row>
    <row r="3" spans="2:9" ht="16" thickTop="1">
      <c r="B3" s="7">
        <v>43466</v>
      </c>
      <c r="C3" t="s">
        <v>2</v>
      </c>
      <c r="D3">
        <v>-166</v>
      </c>
      <c r="F3" s="11" t="s">
        <v>0</v>
      </c>
      <c r="G3" t="s">
        <v>2</v>
      </c>
      <c r="H3" t="s">
        <v>1</v>
      </c>
      <c r="I3" t="s">
        <v>14</v>
      </c>
    </row>
    <row r="4" spans="2:9">
      <c r="B4" s="8">
        <f>EOMONTH(B3,0)+1</f>
        <v>43497</v>
      </c>
      <c r="C4" t="s">
        <v>2</v>
      </c>
      <c r="D4">
        <v>-157</v>
      </c>
      <c r="F4" s="3">
        <v>43466</v>
      </c>
      <c r="G4" s="12">
        <v>-166</v>
      </c>
      <c r="H4" s="13">
        <v>192</v>
      </c>
      <c r="I4" s="13">
        <v>26</v>
      </c>
    </row>
    <row r="5" spans="2:9">
      <c r="B5" s="7">
        <f t="shared" ref="B5:B14" si="0">EOMONTH(B4,0)+1</f>
        <v>43525</v>
      </c>
      <c r="C5" t="s">
        <v>2</v>
      </c>
      <c r="D5">
        <v>-186</v>
      </c>
      <c r="F5" s="3">
        <v>43497</v>
      </c>
      <c r="G5" s="12">
        <v>-157</v>
      </c>
      <c r="H5" s="13">
        <v>190</v>
      </c>
      <c r="I5" s="13">
        <v>33</v>
      </c>
    </row>
    <row r="6" spans="2:9">
      <c r="B6" s="8">
        <f t="shared" si="0"/>
        <v>43556</v>
      </c>
      <c r="C6" t="s">
        <v>2</v>
      </c>
      <c r="D6">
        <v>-163</v>
      </c>
      <c r="F6" s="3">
        <v>43525</v>
      </c>
      <c r="G6" s="12">
        <v>-186</v>
      </c>
      <c r="H6" s="13">
        <v>152</v>
      </c>
      <c r="I6" s="13">
        <v>-34</v>
      </c>
    </row>
    <row r="7" spans="2:9">
      <c r="B7" s="7">
        <f t="shared" si="0"/>
        <v>43586</v>
      </c>
      <c r="C7" t="s">
        <v>2</v>
      </c>
      <c r="D7">
        <v>-193</v>
      </c>
      <c r="F7" s="3">
        <v>43556</v>
      </c>
      <c r="G7" s="12">
        <v>-163</v>
      </c>
      <c r="H7" s="13">
        <v>231</v>
      </c>
      <c r="I7" s="13">
        <v>68</v>
      </c>
    </row>
    <row r="8" spans="2:9">
      <c r="B8" s="8">
        <f t="shared" si="0"/>
        <v>43617</v>
      </c>
      <c r="C8" t="s">
        <v>2</v>
      </c>
      <c r="D8">
        <v>-140</v>
      </c>
      <c r="F8" s="3">
        <v>43586</v>
      </c>
      <c r="G8" s="12">
        <v>-193</v>
      </c>
      <c r="H8" s="13">
        <v>215</v>
      </c>
      <c r="I8" s="13">
        <v>22</v>
      </c>
    </row>
    <row r="9" spans="2:9">
      <c r="B9" s="7">
        <f t="shared" si="0"/>
        <v>43647</v>
      </c>
      <c r="C9" t="s">
        <v>2</v>
      </c>
      <c r="D9">
        <v>-139</v>
      </c>
      <c r="F9" s="3">
        <v>43617</v>
      </c>
      <c r="G9" s="12">
        <v>-140</v>
      </c>
      <c r="H9" s="13">
        <v>242</v>
      </c>
      <c r="I9" s="13">
        <v>102</v>
      </c>
    </row>
    <row r="10" spans="2:9">
      <c r="B10" s="8">
        <f t="shared" si="0"/>
        <v>43678</v>
      </c>
      <c r="C10" t="s">
        <v>2</v>
      </c>
      <c r="D10">
        <v>-144</v>
      </c>
      <c r="F10" s="3">
        <v>43647</v>
      </c>
      <c r="G10" s="12">
        <v>-139</v>
      </c>
      <c r="H10" s="13">
        <v>184</v>
      </c>
      <c r="I10" s="13">
        <v>45</v>
      </c>
    </row>
    <row r="11" spans="2:9">
      <c r="B11" s="7">
        <f t="shared" si="0"/>
        <v>43709</v>
      </c>
      <c r="C11" t="s">
        <v>2</v>
      </c>
      <c r="D11">
        <v>-133</v>
      </c>
      <c r="F11" s="3">
        <v>43678</v>
      </c>
      <c r="G11" s="12">
        <v>-144</v>
      </c>
      <c r="H11" s="13">
        <v>250</v>
      </c>
      <c r="I11" s="13">
        <v>106</v>
      </c>
    </row>
    <row r="12" spans="2:9">
      <c r="B12" s="8">
        <f t="shared" si="0"/>
        <v>43739</v>
      </c>
      <c r="C12" t="s">
        <v>2</v>
      </c>
      <c r="D12">
        <v>-107</v>
      </c>
      <c r="F12" s="3">
        <v>43709</v>
      </c>
      <c r="G12" s="12">
        <v>-133</v>
      </c>
      <c r="H12" s="13">
        <v>214</v>
      </c>
      <c r="I12" s="13">
        <v>81</v>
      </c>
    </row>
    <row r="13" spans="2:9">
      <c r="B13" s="7">
        <f t="shared" si="0"/>
        <v>43770</v>
      </c>
      <c r="C13" t="s">
        <v>2</v>
      </c>
      <c r="D13">
        <v>-188</v>
      </c>
      <c r="F13" s="3">
        <v>43739</v>
      </c>
      <c r="G13" s="12">
        <v>-107</v>
      </c>
      <c r="H13" s="13">
        <v>173</v>
      </c>
      <c r="I13" s="13">
        <v>66</v>
      </c>
    </row>
    <row r="14" spans="2:9">
      <c r="B14" s="9">
        <f t="shared" si="0"/>
        <v>43800</v>
      </c>
      <c r="C14" t="s">
        <v>2</v>
      </c>
      <c r="D14">
        <v>-140</v>
      </c>
      <c r="F14" s="3">
        <v>43770</v>
      </c>
      <c r="G14" s="12">
        <v>-188</v>
      </c>
      <c r="H14" s="13">
        <v>150</v>
      </c>
      <c r="I14" s="13">
        <v>-38</v>
      </c>
    </row>
    <row r="15" spans="2:9">
      <c r="B15" s="7">
        <v>43466</v>
      </c>
      <c r="C15" t="s">
        <v>1</v>
      </c>
      <c r="D15">
        <v>192</v>
      </c>
      <c r="F15" s="3">
        <v>43800</v>
      </c>
      <c r="G15" s="12">
        <v>-140</v>
      </c>
      <c r="H15" s="13">
        <v>243</v>
      </c>
      <c r="I15" s="13">
        <v>103</v>
      </c>
    </row>
    <row r="16" spans="2:9">
      <c r="B16" s="8">
        <f>EOMONTH(B15,0)+1</f>
        <v>43497</v>
      </c>
      <c r="C16" t="s">
        <v>1</v>
      </c>
      <c r="D16">
        <v>190</v>
      </c>
      <c r="F16" s="3" t="s">
        <v>14</v>
      </c>
      <c r="G16" s="12">
        <v>-1856</v>
      </c>
      <c r="H16" s="12">
        <v>2436</v>
      </c>
      <c r="I16" s="12">
        <v>580</v>
      </c>
    </row>
    <row r="17" spans="2:4">
      <c r="B17" s="7">
        <f t="shared" ref="B17:B26" si="1">EOMONTH(B16,0)+1</f>
        <v>43525</v>
      </c>
      <c r="C17" t="s">
        <v>1</v>
      </c>
      <c r="D17">
        <v>152</v>
      </c>
    </row>
    <row r="18" spans="2:4">
      <c r="B18" s="8">
        <f t="shared" si="1"/>
        <v>43556</v>
      </c>
      <c r="C18" t="s">
        <v>1</v>
      </c>
      <c r="D18">
        <v>231</v>
      </c>
    </row>
    <row r="19" spans="2:4">
      <c r="B19" s="7">
        <f t="shared" si="1"/>
        <v>43586</v>
      </c>
      <c r="C19" t="s">
        <v>1</v>
      </c>
      <c r="D19">
        <v>215</v>
      </c>
    </row>
    <row r="20" spans="2:4">
      <c r="B20" s="8">
        <f t="shared" si="1"/>
        <v>43617</v>
      </c>
      <c r="C20" t="s">
        <v>1</v>
      </c>
      <c r="D20">
        <v>242</v>
      </c>
    </row>
    <row r="21" spans="2:4">
      <c r="B21" s="7">
        <f t="shared" si="1"/>
        <v>43647</v>
      </c>
      <c r="C21" t="s">
        <v>1</v>
      </c>
      <c r="D21">
        <v>184</v>
      </c>
    </row>
    <row r="22" spans="2:4">
      <c r="B22" s="8">
        <f t="shared" si="1"/>
        <v>43678</v>
      </c>
      <c r="C22" t="s">
        <v>1</v>
      </c>
      <c r="D22">
        <v>250</v>
      </c>
    </row>
    <row r="23" spans="2:4">
      <c r="B23" s="7">
        <f t="shared" si="1"/>
        <v>43709</v>
      </c>
      <c r="C23" t="s">
        <v>1</v>
      </c>
      <c r="D23">
        <v>214</v>
      </c>
    </row>
    <row r="24" spans="2:4">
      <c r="B24" s="8">
        <f t="shared" si="1"/>
        <v>43739</v>
      </c>
      <c r="C24" t="s">
        <v>1</v>
      </c>
      <c r="D24">
        <v>173</v>
      </c>
    </row>
    <row r="25" spans="2:4">
      <c r="B25" s="7">
        <f t="shared" si="1"/>
        <v>43770</v>
      </c>
      <c r="C25" t="s">
        <v>1</v>
      </c>
      <c r="D25">
        <v>150</v>
      </c>
    </row>
    <row r="26" spans="2:4">
      <c r="B26" s="9">
        <f t="shared" si="1"/>
        <v>43800</v>
      </c>
      <c r="C26" t="s">
        <v>1</v>
      </c>
      <c r="D26">
        <v>243</v>
      </c>
    </row>
  </sheetData>
  <conditionalFormatting pivot="1" sqref="G4:G15">
    <cfRule type="dataBar" priority="3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{009E5FB8-751C-4185-A2F1-20B97BA4EF2E}</x14:id>
        </ext>
      </extLst>
    </cfRule>
  </conditionalFormatting>
  <conditionalFormatting pivot="1" sqref="H4:H15">
    <cfRule type="dataBar" priority="2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{558A4F9C-79A0-4297-89B9-7DFD5FDA00C8}</x14:id>
        </ext>
      </extLst>
    </cfRule>
  </conditionalFormatting>
  <conditionalFormatting pivot="1" sqref="I4:I15">
    <cfRule type="dataBar" priority="1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{B73599B2-0CF6-43DF-9CE1-491486FF6813}</x14:id>
        </ext>
      </extLst>
    </cfRule>
  </conditionalFormatting>
  <pageMargins left="0.75" right="0.75" top="1" bottom="1" header="0.5" footer="0.5"/>
  <pageSetup paperSize="9" scale="47" orientation="portrait" horizontalDpi="4294967292" verticalDpi="4294967292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09E5FB8-751C-4185-A2F1-20B97BA4EF2E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G4:G15</xm:sqref>
        </x14:conditionalFormatting>
        <x14:conditionalFormatting xmlns:xm="http://schemas.microsoft.com/office/excel/2006/main" pivot="1">
          <x14:cfRule type="dataBar" id="{558A4F9C-79A0-4297-89B9-7DFD5FDA00C8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H4:H15</xm:sqref>
        </x14:conditionalFormatting>
        <x14:conditionalFormatting xmlns:xm="http://schemas.microsoft.com/office/excel/2006/main" pivot="1">
          <x14:cfRule type="dataBar" id="{B73599B2-0CF6-43DF-9CE1-491486FF6813}">
            <x14:dataBar minLength="0" maxLength="100" border="1" negativeBarBorderColorSameAsPositive="0" axisPosition="middle">
              <x14:cfvo type="autoMin"/>
              <x14:cfvo type="autoMax"/>
              <x14:borderColor theme="6"/>
              <x14:negativeFillColor rgb="FFFF0000"/>
              <x14:negativeBorderColor rgb="FFFF0000"/>
              <x14:axisColor rgb="FF000000"/>
            </x14:dataBar>
          </x14:cfRule>
          <xm:sqref>I4:I15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 enableFormatConditionsCalculation="0"/>
  <dimension ref="B1:Y14"/>
  <sheetViews>
    <sheetView workbookViewId="0"/>
  </sheetViews>
  <sheetFormatPr baseColWidth="10" defaultColWidth="8.83203125" defaultRowHeight="15" x14ac:dyDescent="0"/>
  <cols>
    <col min="1" max="1" width="3.33203125" customWidth="1"/>
    <col min="2" max="2" width="4.1640625" bestFit="1" customWidth="1"/>
    <col min="3" max="6" width="7.83203125" customWidth="1"/>
    <col min="7" max="7" width="4.83203125" customWidth="1"/>
    <col min="8" max="8" width="4.1640625" bestFit="1" customWidth="1"/>
    <col min="9" max="12" width="7.83203125" customWidth="1"/>
    <col min="13" max="13" width="4.33203125" customWidth="1"/>
    <col min="14" max="14" width="4.1640625" bestFit="1" customWidth="1"/>
    <col min="15" max="18" width="7.83203125" customWidth="1"/>
    <col min="19" max="19" width="3.83203125" customWidth="1"/>
    <col min="20" max="20" width="4.1640625" bestFit="1" customWidth="1"/>
    <col min="21" max="24" width="7.83203125" customWidth="1"/>
  </cols>
  <sheetData>
    <row r="1" spans="2:25" ht="16" thickBot="1"/>
    <row r="2" spans="2:25">
      <c r="B2" s="23"/>
      <c r="C2" s="24" t="s">
        <v>18</v>
      </c>
      <c r="D2" s="25" t="s">
        <v>21</v>
      </c>
      <c r="E2" s="25" t="s">
        <v>19</v>
      </c>
      <c r="F2" s="26" t="s">
        <v>20</v>
      </c>
      <c r="H2" s="29"/>
      <c r="I2" s="30" t="s">
        <v>18</v>
      </c>
      <c r="J2" s="30" t="s">
        <v>21</v>
      </c>
      <c r="K2" s="30" t="s">
        <v>19</v>
      </c>
      <c r="L2" s="31" t="s">
        <v>20</v>
      </c>
      <c r="N2" s="29"/>
      <c r="O2" s="30" t="s">
        <v>18</v>
      </c>
      <c r="P2" s="30" t="s">
        <v>21</v>
      </c>
      <c r="Q2" s="30" t="s">
        <v>19</v>
      </c>
      <c r="R2" s="31" t="s">
        <v>20</v>
      </c>
      <c r="T2" s="29"/>
      <c r="U2" s="30" t="s">
        <v>18</v>
      </c>
      <c r="V2" s="30" t="s">
        <v>21</v>
      </c>
      <c r="W2" s="30" t="s">
        <v>19</v>
      </c>
      <c r="X2" s="30" t="s">
        <v>20</v>
      </c>
      <c r="Y2" s="31" t="s">
        <v>34</v>
      </c>
    </row>
    <row r="3" spans="2:25">
      <c r="B3" s="27" t="s">
        <v>22</v>
      </c>
      <c r="C3" s="21">
        <v>85</v>
      </c>
      <c r="D3" s="17">
        <v>3</v>
      </c>
      <c r="E3" s="17">
        <v>21</v>
      </c>
      <c r="F3" s="18">
        <v>99</v>
      </c>
      <c r="H3" s="27" t="s">
        <v>22</v>
      </c>
      <c r="I3" s="17">
        <v>85</v>
      </c>
      <c r="J3" s="17">
        <v>3</v>
      </c>
      <c r="K3" s="17">
        <v>21</v>
      </c>
      <c r="L3" s="18">
        <v>99</v>
      </c>
      <c r="N3" s="27" t="s">
        <v>22</v>
      </c>
      <c r="O3" s="17">
        <v>85</v>
      </c>
      <c r="P3" s="17">
        <v>3</v>
      </c>
      <c r="Q3" s="17">
        <v>21</v>
      </c>
      <c r="R3" s="18">
        <v>99</v>
      </c>
      <c r="T3" s="27" t="s">
        <v>22</v>
      </c>
      <c r="U3" s="17">
        <v>85</v>
      </c>
      <c r="V3" s="17">
        <v>3</v>
      </c>
      <c r="W3" s="17">
        <v>21</v>
      </c>
      <c r="X3" s="17">
        <v>99</v>
      </c>
      <c r="Y3" s="18">
        <v>89</v>
      </c>
    </row>
    <row r="4" spans="2:25">
      <c r="B4" s="27" t="s">
        <v>23</v>
      </c>
      <c r="C4" s="21">
        <v>31</v>
      </c>
      <c r="D4" s="17">
        <v>52</v>
      </c>
      <c r="E4" s="17">
        <v>29</v>
      </c>
      <c r="F4" s="18">
        <v>77</v>
      </c>
      <c r="H4" s="27" t="s">
        <v>23</v>
      </c>
      <c r="I4" s="17">
        <v>31</v>
      </c>
      <c r="J4" s="17">
        <v>52</v>
      </c>
      <c r="K4" s="17">
        <v>29</v>
      </c>
      <c r="L4" s="18">
        <v>77</v>
      </c>
      <c r="N4" s="27" t="s">
        <v>23</v>
      </c>
      <c r="O4" s="17">
        <v>31</v>
      </c>
      <c r="P4" s="17">
        <v>52</v>
      </c>
      <c r="Q4" s="17">
        <v>29</v>
      </c>
      <c r="R4" s="18">
        <v>77</v>
      </c>
      <c r="T4" s="27" t="s">
        <v>23</v>
      </c>
      <c r="U4" s="17">
        <v>31</v>
      </c>
      <c r="V4" s="17">
        <v>52</v>
      </c>
      <c r="W4" s="17">
        <v>29</v>
      </c>
      <c r="X4" s="17">
        <v>77</v>
      </c>
      <c r="Y4" s="18">
        <v>10</v>
      </c>
    </row>
    <row r="5" spans="2:25">
      <c r="B5" s="27" t="s">
        <v>24</v>
      </c>
      <c r="C5" s="21">
        <v>100</v>
      </c>
      <c r="D5" s="17">
        <v>53</v>
      </c>
      <c r="E5" s="17">
        <v>92</v>
      </c>
      <c r="F5" s="18">
        <v>38</v>
      </c>
      <c r="H5" s="27" t="s">
        <v>24</v>
      </c>
      <c r="I5" s="17">
        <v>100</v>
      </c>
      <c r="J5" s="17">
        <v>53</v>
      </c>
      <c r="K5" s="17">
        <v>92</v>
      </c>
      <c r="L5" s="18">
        <v>38</v>
      </c>
      <c r="N5" s="27" t="s">
        <v>24</v>
      </c>
      <c r="O5" s="17">
        <v>100</v>
      </c>
      <c r="P5" s="17">
        <v>53</v>
      </c>
      <c r="Q5" s="17">
        <v>92</v>
      </c>
      <c r="R5" s="18">
        <v>38</v>
      </c>
      <c r="T5" s="27" t="s">
        <v>24</v>
      </c>
      <c r="U5" s="17">
        <v>100</v>
      </c>
      <c r="V5" s="17">
        <v>53</v>
      </c>
      <c r="W5" s="17">
        <v>92</v>
      </c>
      <c r="X5" s="17">
        <v>38</v>
      </c>
      <c r="Y5" s="18">
        <v>4</v>
      </c>
    </row>
    <row r="6" spans="2:25">
      <c r="B6" s="27" t="s">
        <v>25</v>
      </c>
      <c r="C6" s="21">
        <v>72</v>
      </c>
      <c r="D6" s="17">
        <v>80</v>
      </c>
      <c r="E6" s="17">
        <v>100</v>
      </c>
      <c r="F6" s="18">
        <v>57</v>
      </c>
      <c r="H6" s="27" t="s">
        <v>25</v>
      </c>
      <c r="I6" s="17">
        <v>72</v>
      </c>
      <c r="J6" s="17">
        <v>80</v>
      </c>
      <c r="K6" s="17">
        <v>100</v>
      </c>
      <c r="L6" s="18">
        <v>57</v>
      </c>
      <c r="N6" s="27" t="s">
        <v>25</v>
      </c>
      <c r="O6" s="17">
        <v>72</v>
      </c>
      <c r="P6" s="17">
        <v>80</v>
      </c>
      <c r="Q6" s="17">
        <v>100</v>
      </c>
      <c r="R6" s="18">
        <v>57</v>
      </c>
      <c r="T6" s="27" t="s">
        <v>25</v>
      </c>
      <c r="U6" s="17">
        <v>72</v>
      </c>
      <c r="V6" s="17">
        <v>80</v>
      </c>
      <c r="W6" s="17">
        <v>100</v>
      </c>
      <c r="X6" s="17">
        <v>57</v>
      </c>
      <c r="Y6" s="18">
        <v>76</v>
      </c>
    </row>
    <row r="7" spans="2:25">
      <c r="B7" s="27" t="s">
        <v>26</v>
      </c>
      <c r="C7" s="21">
        <v>62</v>
      </c>
      <c r="D7" s="17">
        <v>78</v>
      </c>
      <c r="E7" s="17">
        <v>40</v>
      </c>
      <c r="F7" s="18">
        <v>17</v>
      </c>
      <c r="H7" s="27" t="s">
        <v>26</v>
      </c>
      <c r="I7" s="17">
        <v>62</v>
      </c>
      <c r="J7" s="17">
        <v>78</v>
      </c>
      <c r="K7" s="17">
        <v>40</v>
      </c>
      <c r="L7" s="18">
        <v>17</v>
      </c>
      <c r="N7" s="27" t="s">
        <v>26</v>
      </c>
      <c r="O7" s="17">
        <v>62</v>
      </c>
      <c r="P7" s="17">
        <v>78</v>
      </c>
      <c r="Q7" s="17">
        <v>40</v>
      </c>
      <c r="R7" s="18">
        <v>17</v>
      </c>
      <c r="T7" s="27" t="s">
        <v>26</v>
      </c>
      <c r="U7" s="17">
        <v>62</v>
      </c>
      <c r="V7" s="17">
        <v>78</v>
      </c>
      <c r="W7" s="17">
        <v>40</v>
      </c>
      <c r="X7" s="17">
        <v>17</v>
      </c>
      <c r="Y7" s="18">
        <v>69</v>
      </c>
    </row>
    <row r="8" spans="2:25">
      <c r="B8" s="27" t="s">
        <v>27</v>
      </c>
      <c r="C8" s="21">
        <v>33</v>
      </c>
      <c r="D8" s="17">
        <v>55</v>
      </c>
      <c r="E8" s="17">
        <v>8</v>
      </c>
      <c r="F8" s="18">
        <v>16</v>
      </c>
      <c r="H8" s="27" t="s">
        <v>27</v>
      </c>
      <c r="I8" s="17">
        <v>33</v>
      </c>
      <c r="J8" s="17">
        <v>55</v>
      </c>
      <c r="K8" s="17">
        <v>8</v>
      </c>
      <c r="L8" s="18">
        <v>16</v>
      </c>
      <c r="N8" s="27" t="s">
        <v>27</v>
      </c>
      <c r="O8" s="17">
        <v>33</v>
      </c>
      <c r="P8" s="17">
        <v>55</v>
      </c>
      <c r="Q8" s="17">
        <v>8</v>
      </c>
      <c r="R8" s="18">
        <v>16</v>
      </c>
      <c r="T8" s="27" t="s">
        <v>27</v>
      </c>
      <c r="U8" s="17">
        <v>33</v>
      </c>
      <c r="V8" s="17">
        <v>55</v>
      </c>
      <c r="W8" s="17">
        <v>8</v>
      </c>
      <c r="X8" s="17">
        <v>16</v>
      </c>
      <c r="Y8" s="18">
        <v>42</v>
      </c>
    </row>
    <row r="9" spans="2:25">
      <c r="B9" s="27" t="s">
        <v>28</v>
      </c>
      <c r="C9" s="21">
        <v>90</v>
      </c>
      <c r="D9" s="17">
        <v>61</v>
      </c>
      <c r="E9" s="17">
        <v>63</v>
      </c>
      <c r="F9" s="18">
        <v>54</v>
      </c>
      <c r="H9" s="27" t="s">
        <v>28</v>
      </c>
      <c r="I9" s="17">
        <v>90</v>
      </c>
      <c r="J9" s="17">
        <v>61</v>
      </c>
      <c r="K9" s="17">
        <v>63</v>
      </c>
      <c r="L9" s="18">
        <v>54</v>
      </c>
      <c r="N9" s="27" t="s">
        <v>28</v>
      </c>
      <c r="O9" s="17">
        <v>90</v>
      </c>
      <c r="P9" s="17">
        <v>61</v>
      </c>
      <c r="Q9" s="17">
        <v>63</v>
      </c>
      <c r="R9" s="18">
        <v>54</v>
      </c>
      <c r="T9" s="27" t="s">
        <v>28</v>
      </c>
      <c r="U9" s="17">
        <v>90</v>
      </c>
      <c r="V9" s="17">
        <v>61</v>
      </c>
      <c r="W9" s="17">
        <v>63</v>
      </c>
      <c r="X9" s="17">
        <v>54</v>
      </c>
      <c r="Y9" s="18">
        <v>30</v>
      </c>
    </row>
    <row r="10" spans="2:25">
      <c r="B10" s="27" t="s">
        <v>29</v>
      </c>
      <c r="C10" s="21">
        <v>44</v>
      </c>
      <c r="D10" s="17">
        <v>41</v>
      </c>
      <c r="E10" s="17">
        <v>3</v>
      </c>
      <c r="F10" s="18">
        <v>29</v>
      </c>
      <c r="H10" s="27" t="s">
        <v>29</v>
      </c>
      <c r="I10" s="17">
        <v>44</v>
      </c>
      <c r="J10" s="17">
        <v>41</v>
      </c>
      <c r="K10" s="17">
        <v>3</v>
      </c>
      <c r="L10" s="18">
        <v>29</v>
      </c>
      <c r="N10" s="27" t="s">
        <v>29</v>
      </c>
      <c r="O10" s="17">
        <v>44</v>
      </c>
      <c r="P10" s="17">
        <v>41</v>
      </c>
      <c r="Q10" s="17">
        <v>3</v>
      </c>
      <c r="R10" s="18">
        <v>29</v>
      </c>
      <c r="T10" s="27" t="s">
        <v>29</v>
      </c>
      <c r="U10" s="17">
        <v>44</v>
      </c>
      <c r="V10" s="17">
        <v>41</v>
      </c>
      <c r="W10" s="17">
        <v>3</v>
      </c>
      <c r="X10" s="17">
        <v>29</v>
      </c>
      <c r="Y10" s="18">
        <v>99</v>
      </c>
    </row>
    <row r="11" spans="2:25">
      <c r="B11" s="27" t="s">
        <v>30</v>
      </c>
      <c r="C11" s="21">
        <v>12</v>
      </c>
      <c r="D11" s="17">
        <v>43</v>
      </c>
      <c r="E11" s="17">
        <v>31</v>
      </c>
      <c r="F11" s="18">
        <v>27</v>
      </c>
      <c r="H11" s="27" t="s">
        <v>30</v>
      </c>
      <c r="I11" s="17">
        <v>12</v>
      </c>
      <c r="J11" s="17">
        <v>43</v>
      </c>
      <c r="K11" s="17">
        <v>31</v>
      </c>
      <c r="L11" s="18">
        <v>27</v>
      </c>
      <c r="N11" s="27" t="s">
        <v>30</v>
      </c>
      <c r="O11" s="17">
        <v>12</v>
      </c>
      <c r="P11" s="17">
        <v>43</v>
      </c>
      <c r="Q11" s="17">
        <v>31</v>
      </c>
      <c r="R11" s="18">
        <v>27</v>
      </c>
      <c r="T11" s="27" t="s">
        <v>30</v>
      </c>
      <c r="U11" s="17">
        <v>12</v>
      </c>
      <c r="V11" s="17">
        <v>43</v>
      </c>
      <c r="W11" s="17">
        <v>31</v>
      </c>
      <c r="X11" s="17">
        <v>27</v>
      </c>
      <c r="Y11" s="18">
        <v>21</v>
      </c>
    </row>
    <row r="12" spans="2:25" ht="16" thickBot="1">
      <c r="B12" s="27" t="s">
        <v>31</v>
      </c>
      <c r="C12" s="21">
        <v>72</v>
      </c>
      <c r="D12" s="17">
        <v>93</v>
      </c>
      <c r="E12" s="17">
        <v>62</v>
      </c>
      <c r="F12" s="18">
        <v>73</v>
      </c>
      <c r="H12" s="27" t="s">
        <v>31</v>
      </c>
      <c r="I12" s="17">
        <v>72</v>
      </c>
      <c r="J12" s="17">
        <v>93</v>
      </c>
      <c r="K12" s="17">
        <v>62</v>
      </c>
      <c r="L12" s="18">
        <v>73</v>
      </c>
      <c r="N12" s="27" t="s">
        <v>31</v>
      </c>
      <c r="O12" s="17">
        <v>72</v>
      </c>
      <c r="P12" s="17">
        <v>93</v>
      </c>
      <c r="Q12" s="17">
        <v>62</v>
      </c>
      <c r="R12" s="18">
        <v>73</v>
      </c>
      <c r="T12" s="28" t="s">
        <v>31</v>
      </c>
      <c r="U12" s="19">
        <v>72</v>
      </c>
      <c r="V12" s="19">
        <v>93</v>
      </c>
      <c r="W12" s="19">
        <v>62</v>
      </c>
      <c r="X12" s="19">
        <v>73</v>
      </c>
      <c r="Y12" s="20">
        <v>8</v>
      </c>
    </row>
    <row r="13" spans="2:25">
      <c r="B13" s="27" t="s">
        <v>32</v>
      </c>
      <c r="C13" s="21">
        <v>57</v>
      </c>
      <c r="D13" s="17">
        <v>51</v>
      </c>
      <c r="E13" s="17">
        <v>5</v>
      </c>
      <c r="F13" s="18">
        <v>94</v>
      </c>
      <c r="H13" s="27" t="s">
        <v>32</v>
      </c>
      <c r="I13" s="17">
        <v>57</v>
      </c>
      <c r="J13" s="17">
        <v>51</v>
      </c>
      <c r="K13" s="17">
        <v>5</v>
      </c>
      <c r="L13" s="18">
        <v>94</v>
      </c>
      <c r="N13" s="27" t="s">
        <v>32</v>
      </c>
      <c r="O13" s="17">
        <v>57</v>
      </c>
      <c r="P13" s="17">
        <v>51</v>
      </c>
      <c r="Q13" s="17">
        <v>5</v>
      </c>
      <c r="R13" s="18">
        <v>94</v>
      </c>
    </row>
    <row r="14" spans="2:25" ht="16" thickBot="1">
      <c r="B14" s="28" t="s">
        <v>33</v>
      </c>
      <c r="C14" s="22">
        <v>88</v>
      </c>
      <c r="D14" s="19">
        <v>83</v>
      </c>
      <c r="E14" s="19">
        <v>88</v>
      </c>
      <c r="F14" s="20">
        <v>98</v>
      </c>
      <c r="H14" s="28" t="s">
        <v>33</v>
      </c>
      <c r="I14" s="19">
        <v>88</v>
      </c>
      <c r="J14" s="19">
        <v>83</v>
      </c>
      <c r="K14" s="19">
        <v>88</v>
      </c>
      <c r="L14" s="20">
        <v>98</v>
      </c>
      <c r="N14" s="28" t="s">
        <v>33</v>
      </c>
      <c r="O14" s="19">
        <v>88</v>
      </c>
      <c r="P14" s="19">
        <v>83</v>
      </c>
      <c r="Q14" s="19">
        <v>88</v>
      </c>
      <c r="R14" s="20">
        <v>98</v>
      </c>
    </row>
  </sheetData>
  <conditionalFormatting sqref="C3:F1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11">
      <colorScale>
        <cfvo type="num" val="30"/>
        <cfvo type="percentile" val="50"/>
        <cfvo type="num" val="90"/>
        <color rgb="FFF8696B"/>
        <color rgb="FFFFEB84"/>
        <color rgb="FF63BE7B"/>
      </colorScale>
    </cfRule>
  </conditionalFormatting>
  <conditionalFormatting sqref="O3:R14">
    <cfRule type="colorScale" priority="9">
      <colorScale>
        <cfvo type="min"/>
        <cfvo type="max"/>
        <color theme="0"/>
        <color rgb="FF63BE7B"/>
      </colorScale>
    </cfRule>
  </conditionalFormatting>
  <conditionalFormatting sqref="U3:Y12">
    <cfRule type="top10" dxfId="1" priority="1" percent="1" rank="10"/>
    <cfRule type="top10" dxfId="0" priority="2" percent="1" bottom="1" rank="10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 enableFormatConditionsCalculation="0"/>
  <dimension ref="B1:X31"/>
  <sheetViews>
    <sheetView workbookViewId="0"/>
  </sheetViews>
  <sheetFormatPr baseColWidth="10" defaultColWidth="8.83203125" defaultRowHeight="15" x14ac:dyDescent="0"/>
  <cols>
    <col min="1" max="1" width="2.83203125" customWidth="1"/>
    <col min="2" max="2" width="4.1640625" bestFit="1" customWidth="1"/>
    <col min="3" max="6" width="8.33203125" customWidth="1"/>
    <col min="7" max="7" width="3.1640625" customWidth="1"/>
    <col min="8" max="8" width="4.1640625" bestFit="1" customWidth="1"/>
    <col min="9" max="12" width="7.83203125" customWidth="1"/>
    <col min="13" max="13" width="3.5" customWidth="1"/>
    <col min="14" max="14" width="4.1640625" bestFit="1" customWidth="1"/>
    <col min="15" max="18" width="7.83203125" customWidth="1"/>
    <col min="19" max="19" width="3.6640625" customWidth="1"/>
    <col min="21" max="24" width="9.33203125" bestFit="1" customWidth="1"/>
  </cols>
  <sheetData>
    <row r="1" spans="2:24" ht="16" thickBot="1"/>
    <row r="2" spans="2:24">
      <c r="B2" s="23"/>
      <c r="C2" s="24" t="s">
        <v>18</v>
      </c>
      <c r="D2" s="25" t="s">
        <v>21</v>
      </c>
      <c r="E2" s="25" t="s">
        <v>19</v>
      </c>
      <c r="F2" s="26" t="s">
        <v>20</v>
      </c>
      <c r="H2" s="23"/>
      <c r="I2" s="24" t="s">
        <v>18</v>
      </c>
      <c r="J2" s="25" t="s">
        <v>21</v>
      </c>
      <c r="K2" s="25" t="s">
        <v>19</v>
      </c>
      <c r="L2" s="26" t="s">
        <v>20</v>
      </c>
      <c r="N2" s="23"/>
      <c r="O2" s="24" t="s">
        <v>18</v>
      </c>
      <c r="P2" s="25" t="s">
        <v>21</v>
      </c>
      <c r="Q2" s="25" t="s">
        <v>19</v>
      </c>
      <c r="R2" s="26" t="s">
        <v>20</v>
      </c>
      <c r="T2" s="23"/>
      <c r="U2" s="24" t="s">
        <v>18</v>
      </c>
      <c r="V2" s="25" t="s">
        <v>21</v>
      </c>
      <c r="W2" s="25" t="s">
        <v>19</v>
      </c>
      <c r="X2" s="26" t="s">
        <v>20</v>
      </c>
    </row>
    <row r="3" spans="2:24">
      <c r="B3" s="27" t="s">
        <v>22</v>
      </c>
      <c r="C3" s="21">
        <v>778</v>
      </c>
      <c r="D3" s="17">
        <v>550</v>
      </c>
      <c r="E3" s="17">
        <v>613</v>
      </c>
      <c r="F3" s="18">
        <v>864</v>
      </c>
      <c r="H3" s="27" t="s">
        <v>22</v>
      </c>
      <c r="I3" s="21">
        <v>778</v>
      </c>
      <c r="J3" s="21">
        <v>550</v>
      </c>
      <c r="K3" s="21">
        <v>613</v>
      </c>
      <c r="L3" s="32">
        <v>864</v>
      </c>
      <c r="N3" s="27" t="s">
        <v>22</v>
      </c>
      <c r="O3" s="21">
        <v>1</v>
      </c>
      <c r="P3" s="21">
        <v>10</v>
      </c>
      <c r="Q3" s="21">
        <v>100</v>
      </c>
      <c r="R3" s="32">
        <v>10</v>
      </c>
      <c r="S3" s="17"/>
      <c r="T3" s="27" t="s">
        <v>22</v>
      </c>
      <c r="U3" s="21"/>
      <c r="V3" s="21"/>
      <c r="W3" s="21"/>
      <c r="X3" s="32"/>
    </row>
    <row r="4" spans="2:24">
      <c r="B4" s="27" t="s">
        <v>23</v>
      </c>
      <c r="C4" s="21">
        <v>46</v>
      </c>
      <c r="D4" s="17">
        <v>656</v>
      </c>
      <c r="E4" s="17">
        <v>518</v>
      </c>
      <c r="F4" s="18">
        <v>345</v>
      </c>
      <c r="H4" s="27" t="s">
        <v>23</v>
      </c>
      <c r="I4" s="21">
        <v>46</v>
      </c>
      <c r="J4" s="21">
        <v>656</v>
      </c>
      <c r="K4" s="21">
        <v>518</v>
      </c>
      <c r="L4" s="32">
        <v>345</v>
      </c>
      <c r="N4" s="27" t="s">
        <v>23</v>
      </c>
      <c r="O4" s="21">
        <v>2</v>
      </c>
      <c r="P4" s="21">
        <v>15</v>
      </c>
      <c r="Q4" s="21">
        <v>200</v>
      </c>
      <c r="R4" s="32">
        <v>30</v>
      </c>
      <c r="S4" s="17"/>
      <c r="T4" s="27" t="s">
        <v>23</v>
      </c>
      <c r="U4" s="34">
        <f>O4/O3-1</f>
        <v>1</v>
      </c>
      <c r="V4" s="34">
        <f t="shared" ref="V4:V14" si="0">P4/P3-1</f>
        <v>0.5</v>
      </c>
      <c r="W4" s="34">
        <f t="shared" ref="W4:W14" si="1">Q4/Q3-1</f>
        <v>1</v>
      </c>
      <c r="X4" s="35">
        <f t="shared" ref="X4:X14" si="2">R4/R3-1</f>
        <v>2</v>
      </c>
    </row>
    <row r="5" spans="2:24">
      <c r="B5" s="27" t="s">
        <v>24</v>
      </c>
      <c r="C5" s="21">
        <v>527</v>
      </c>
      <c r="D5" s="17">
        <v>329</v>
      </c>
      <c r="E5" s="17">
        <v>429</v>
      </c>
      <c r="F5" s="18">
        <v>122</v>
      </c>
      <c r="H5" s="27" t="s">
        <v>24</v>
      </c>
      <c r="I5" s="21">
        <v>527</v>
      </c>
      <c r="J5" s="21">
        <v>329</v>
      </c>
      <c r="K5" s="21">
        <v>429</v>
      </c>
      <c r="L5" s="32">
        <v>122</v>
      </c>
      <c r="N5" s="27" t="s">
        <v>24</v>
      </c>
      <c r="O5" s="21">
        <v>3</v>
      </c>
      <c r="P5" s="21">
        <v>20</v>
      </c>
      <c r="Q5" s="21">
        <v>300</v>
      </c>
      <c r="R5" s="32">
        <v>30</v>
      </c>
      <c r="S5" s="17"/>
      <c r="T5" s="27" t="s">
        <v>24</v>
      </c>
      <c r="U5" s="34">
        <f t="shared" ref="U5:U14" si="3">O5/O4-1</f>
        <v>0.5</v>
      </c>
      <c r="V5" s="34">
        <f t="shared" si="0"/>
        <v>0.33333333333333326</v>
      </c>
      <c r="W5" s="34">
        <f t="shared" si="1"/>
        <v>0.5</v>
      </c>
      <c r="X5" s="35">
        <f t="shared" si="2"/>
        <v>0</v>
      </c>
    </row>
    <row r="6" spans="2:24">
      <c r="B6" s="27" t="s">
        <v>25</v>
      </c>
      <c r="C6" s="21">
        <v>82</v>
      </c>
      <c r="D6" s="17">
        <v>854</v>
      </c>
      <c r="E6" s="17">
        <v>662</v>
      </c>
      <c r="F6" s="18">
        <v>211</v>
      </c>
      <c r="H6" s="27" t="s">
        <v>25</v>
      </c>
      <c r="I6" s="21">
        <v>82</v>
      </c>
      <c r="J6" s="21">
        <v>854</v>
      </c>
      <c r="K6" s="21">
        <v>662</v>
      </c>
      <c r="L6" s="32">
        <v>211</v>
      </c>
      <c r="N6" s="27" t="s">
        <v>25</v>
      </c>
      <c r="O6" s="21">
        <v>4</v>
      </c>
      <c r="P6" s="21">
        <v>25</v>
      </c>
      <c r="Q6" s="21">
        <v>200</v>
      </c>
      <c r="R6" s="32">
        <v>50</v>
      </c>
      <c r="S6" s="17"/>
      <c r="T6" s="27" t="s">
        <v>25</v>
      </c>
      <c r="U6" s="34">
        <f t="shared" si="3"/>
        <v>0.33333333333333326</v>
      </c>
      <c r="V6" s="34">
        <f t="shared" si="0"/>
        <v>0.25</v>
      </c>
      <c r="W6" s="34">
        <f t="shared" si="1"/>
        <v>-0.33333333333333337</v>
      </c>
      <c r="X6" s="35">
        <f t="shared" si="2"/>
        <v>0.66666666666666674</v>
      </c>
    </row>
    <row r="7" spans="2:24">
      <c r="B7" s="27" t="s">
        <v>26</v>
      </c>
      <c r="C7" s="21">
        <v>373</v>
      </c>
      <c r="D7" s="17">
        <v>245</v>
      </c>
      <c r="E7" s="17">
        <v>951</v>
      </c>
      <c r="F7" s="18">
        <v>484</v>
      </c>
      <c r="H7" s="27" t="s">
        <v>26</v>
      </c>
      <c r="I7" s="21">
        <v>373</v>
      </c>
      <c r="J7" s="21">
        <v>245</v>
      </c>
      <c r="K7" s="21">
        <v>951</v>
      </c>
      <c r="L7" s="32">
        <v>484</v>
      </c>
      <c r="N7" s="27" t="s">
        <v>26</v>
      </c>
      <c r="O7" s="21">
        <v>5</v>
      </c>
      <c r="P7" s="21">
        <v>30</v>
      </c>
      <c r="Q7" s="21">
        <v>100</v>
      </c>
      <c r="R7" s="32">
        <v>30</v>
      </c>
      <c r="S7" s="17"/>
      <c r="T7" s="27" t="s">
        <v>26</v>
      </c>
      <c r="U7" s="34">
        <f t="shared" si="3"/>
        <v>0.25</v>
      </c>
      <c r="V7" s="34">
        <f t="shared" si="0"/>
        <v>0.19999999999999996</v>
      </c>
      <c r="W7" s="34">
        <f t="shared" si="1"/>
        <v>-0.5</v>
      </c>
      <c r="X7" s="35">
        <f t="shared" si="2"/>
        <v>-0.4</v>
      </c>
    </row>
    <row r="8" spans="2:24">
      <c r="B8" s="27" t="s">
        <v>27</v>
      </c>
      <c r="C8" s="21">
        <v>727</v>
      </c>
      <c r="D8" s="17">
        <v>662</v>
      </c>
      <c r="E8" s="17">
        <v>764</v>
      </c>
      <c r="F8" s="18">
        <v>221</v>
      </c>
      <c r="H8" s="27" t="s">
        <v>27</v>
      </c>
      <c r="I8" s="21">
        <v>727</v>
      </c>
      <c r="J8" s="21">
        <v>662</v>
      </c>
      <c r="K8" s="21">
        <v>764</v>
      </c>
      <c r="L8" s="32">
        <v>221</v>
      </c>
      <c r="N8" s="27" t="s">
        <v>27</v>
      </c>
      <c r="O8" s="21">
        <v>6</v>
      </c>
      <c r="P8" s="21">
        <v>35</v>
      </c>
      <c r="Q8" s="21">
        <v>150</v>
      </c>
      <c r="R8" s="32">
        <v>20</v>
      </c>
      <c r="S8" s="17"/>
      <c r="T8" s="27" t="s">
        <v>27</v>
      </c>
      <c r="U8" s="34">
        <f t="shared" si="3"/>
        <v>0.19999999999999996</v>
      </c>
      <c r="V8" s="34">
        <f t="shared" si="0"/>
        <v>0.16666666666666674</v>
      </c>
      <c r="W8" s="34">
        <f t="shared" si="1"/>
        <v>0.5</v>
      </c>
      <c r="X8" s="35">
        <f t="shared" si="2"/>
        <v>-0.33333333333333337</v>
      </c>
    </row>
    <row r="9" spans="2:24">
      <c r="B9" s="27" t="s">
        <v>28</v>
      </c>
      <c r="C9" s="21">
        <v>847</v>
      </c>
      <c r="D9" s="17">
        <v>808</v>
      </c>
      <c r="E9" s="17">
        <v>498</v>
      </c>
      <c r="F9" s="18">
        <v>184</v>
      </c>
      <c r="H9" s="27" t="s">
        <v>28</v>
      </c>
      <c r="I9" s="21">
        <v>847</v>
      </c>
      <c r="J9" s="21">
        <v>808</v>
      </c>
      <c r="K9" s="21">
        <v>498</v>
      </c>
      <c r="L9" s="32">
        <v>184</v>
      </c>
      <c r="N9" s="27" t="s">
        <v>28</v>
      </c>
      <c r="O9" s="21">
        <v>7</v>
      </c>
      <c r="P9" s="21">
        <v>40</v>
      </c>
      <c r="Q9" s="21">
        <v>200</v>
      </c>
      <c r="R9" s="32">
        <v>10</v>
      </c>
      <c r="S9" s="17"/>
      <c r="T9" s="27" t="s">
        <v>28</v>
      </c>
      <c r="U9" s="34">
        <f t="shared" si="3"/>
        <v>0.16666666666666674</v>
      </c>
      <c r="V9" s="34">
        <f t="shared" si="0"/>
        <v>0.14285714285714279</v>
      </c>
      <c r="W9" s="34">
        <f t="shared" si="1"/>
        <v>0.33333333333333326</v>
      </c>
      <c r="X9" s="35">
        <f t="shared" si="2"/>
        <v>-0.5</v>
      </c>
    </row>
    <row r="10" spans="2:24">
      <c r="B10" s="27" t="s">
        <v>29</v>
      </c>
      <c r="C10" s="21">
        <v>912</v>
      </c>
      <c r="D10" s="17">
        <v>37</v>
      </c>
      <c r="E10" s="17">
        <v>926</v>
      </c>
      <c r="F10" s="18">
        <v>59</v>
      </c>
      <c r="H10" s="27" t="s">
        <v>29</v>
      </c>
      <c r="I10" s="21">
        <v>912</v>
      </c>
      <c r="J10" s="21">
        <v>37</v>
      </c>
      <c r="K10" s="21">
        <v>926</v>
      </c>
      <c r="L10" s="32">
        <v>59</v>
      </c>
      <c r="N10" s="27" t="s">
        <v>29</v>
      </c>
      <c r="O10" s="21">
        <v>8</v>
      </c>
      <c r="P10" s="21">
        <v>45</v>
      </c>
      <c r="Q10" s="21">
        <v>250</v>
      </c>
      <c r="R10" s="32">
        <v>30</v>
      </c>
      <c r="S10" s="17"/>
      <c r="T10" s="27" t="s">
        <v>29</v>
      </c>
      <c r="U10" s="34">
        <f t="shared" si="3"/>
        <v>0.14285714285714279</v>
      </c>
      <c r="V10" s="34">
        <f t="shared" si="0"/>
        <v>0.125</v>
      </c>
      <c r="W10" s="34">
        <f t="shared" si="1"/>
        <v>0.25</v>
      </c>
      <c r="X10" s="35">
        <f t="shared" si="2"/>
        <v>2</v>
      </c>
    </row>
    <row r="11" spans="2:24">
      <c r="B11" s="27" t="s">
        <v>30</v>
      </c>
      <c r="C11" s="21">
        <v>347</v>
      </c>
      <c r="D11" s="17">
        <v>185</v>
      </c>
      <c r="E11" s="17">
        <v>183</v>
      </c>
      <c r="F11" s="18">
        <v>471</v>
      </c>
      <c r="H11" s="27" t="s">
        <v>30</v>
      </c>
      <c r="I11" s="21">
        <v>347</v>
      </c>
      <c r="J11" s="21">
        <v>185</v>
      </c>
      <c r="K11" s="21">
        <v>183</v>
      </c>
      <c r="L11" s="32">
        <v>471</v>
      </c>
      <c r="N11" s="27" t="s">
        <v>30</v>
      </c>
      <c r="O11" s="21">
        <v>9</v>
      </c>
      <c r="P11" s="21">
        <v>50</v>
      </c>
      <c r="Q11" s="21">
        <v>250</v>
      </c>
      <c r="R11" s="32">
        <v>40</v>
      </c>
      <c r="S11" s="17"/>
      <c r="T11" s="27" t="s">
        <v>30</v>
      </c>
      <c r="U11" s="34">
        <f t="shared" si="3"/>
        <v>0.125</v>
      </c>
      <c r="V11" s="34">
        <f t="shared" si="0"/>
        <v>0.11111111111111116</v>
      </c>
      <c r="W11" s="34">
        <f t="shared" si="1"/>
        <v>0</v>
      </c>
      <c r="X11" s="35">
        <f t="shared" si="2"/>
        <v>0.33333333333333326</v>
      </c>
    </row>
    <row r="12" spans="2:24">
      <c r="B12" s="27" t="s">
        <v>31</v>
      </c>
      <c r="C12" s="21">
        <v>664</v>
      </c>
      <c r="D12" s="17">
        <v>790</v>
      </c>
      <c r="E12" s="17">
        <v>621</v>
      </c>
      <c r="F12" s="18">
        <v>638</v>
      </c>
      <c r="H12" s="27" t="s">
        <v>31</v>
      </c>
      <c r="I12" s="21">
        <v>664</v>
      </c>
      <c r="J12" s="21">
        <v>790</v>
      </c>
      <c r="K12" s="21">
        <v>621</v>
      </c>
      <c r="L12" s="32">
        <v>638</v>
      </c>
      <c r="N12" s="27" t="s">
        <v>31</v>
      </c>
      <c r="O12" s="21">
        <v>10</v>
      </c>
      <c r="P12" s="21">
        <v>55</v>
      </c>
      <c r="Q12" s="21">
        <v>200</v>
      </c>
      <c r="R12" s="32">
        <v>20</v>
      </c>
      <c r="S12" s="17"/>
      <c r="T12" s="27" t="s">
        <v>31</v>
      </c>
      <c r="U12" s="34">
        <f t="shared" si="3"/>
        <v>0.11111111111111116</v>
      </c>
      <c r="V12" s="34">
        <f t="shared" si="0"/>
        <v>0.10000000000000009</v>
      </c>
      <c r="W12" s="34">
        <f t="shared" si="1"/>
        <v>-0.19999999999999996</v>
      </c>
      <c r="X12" s="35">
        <f t="shared" si="2"/>
        <v>-0.5</v>
      </c>
    </row>
    <row r="13" spans="2:24">
      <c r="B13" s="27" t="s">
        <v>32</v>
      </c>
      <c r="C13" s="21">
        <v>612</v>
      </c>
      <c r="D13" s="17">
        <v>845</v>
      </c>
      <c r="E13" s="17">
        <v>895</v>
      </c>
      <c r="F13" s="18">
        <v>7</v>
      </c>
      <c r="H13" s="27" t="s">
        <v>32</v>
      </c>
      <c r="I13" s="21">
        <v>612</v>
      </c>
      <c r="J13" s="21">
        <v>845</v>
      </c>
      <c r="K13" s="21">
        <v>895</v>
      </c>
      <c r="L13" s="32">
        <v>7</v>
      </c>
      <c r="N13" s="27" t="s">
        <v>32</v>
      </c>
      <c r="O13" s="21">
        <v>11</v>
      </c>
      <c r="P13" s="21">
        <v>60</v>
      </c>
      <c r="Q13" s="21">
        <v>200</v>
      </c>
      <c r="R13" s="32">
        <v>20</v>
      </c>
      <c r="S13" s="17"/>
      <c r="T13" s="27" t="s">
        <v>32</v>
      </c>
      <c r="U13" s="34">
        <f t="shared" si="3"/>
        <v>0.10000000000000009</v>
      </c>
      <c r="V13" s="34">
        <f t="shared" si="0"/>
        <v>9.0909090909090828E-2</v>
      </c>
      <c r="W13" s="34">
        <f t="shared" si="1"/>
        <v>0</v>
      </c>
      <c r="X13" s="35">
        <f t="shared" si="2"/>
        <v>0</v>
      </c>
    </row>
    <row r="14" spans="2:24" ht="16" thickBot="1">
      <c r="B14" s="28" t="s">
        <v>33</v>
      </c>
      <c r="C14" s="22">
        <v>447</v>
      </c>
      <c r="D14" s="19">
        <v>451</v>
      </c>
      <c r="E14" s="19">
        <v>116</v>
      </c>
      <c r="F14" s="20">
        <v>357</v>
      </c>
      <c r="H14" s="28" t="s">
        <v>33</v>
      </c>
      <c r="I14" s="22">
        <v>447</v>
      </c>
      <c r="J14" s="22">
        <v>451</v>
      </c>
      <c r="K14" s="22">
        <v>116</v>
      </c>
      <c r="L14" s="33">
        <v>357</v>
      </c>
      <c r="N14" s="28" t="s">
        <v>33</v>
      </c>
      <c r="O14" s="22">
        <v>12</v>
      </c>
      <c r="P14" s="22">
        <v>65</v>
      </c>
      <c r="Q14" s="22">
        <v>100</v>
      </c>
      <c r="R14" s="33">
        <v>30</v>
      </c>
      <c r="S14" s="19"/>
      <c r="T14" s="28" t="s">
        <v>33</v>
      </c>
      <c r="U14" s="36">
        <f t="shared" si="3"/>
        <v>9.0909090909090828E-2</v>
      </c>
      <c r="V14" s="36">
        <f t="shared" si="0"/>
        <v>8.3333333333333259E-2</v>
      </c>
      <c r="W14" s="36">
        <f t="shared" si="1"/>
        <v>-0.5</v>
      </c>
      <c r="X14" s="37">
        <f t="shared" si="2"/>
        <v>0.5</v>
      </c>
    </row>
    <row r="15" spans="2:24" ht="16" thickBot="1"/>
    <row r="16" spans="2:24">
      <c r="B16" s="66" t="s">
        <v>35</v>
      </c>
      <c r="C16" s="67"/>
      <c r="D16" s="39">
        <v>800</v>
      </c>
    </row>
    <row r="17" spans="2:6" ht="16" thickBot="1">
      <c r="B17" s="68" t="s">
        <v>36</v>
      </c>
      <c r="C17" s="69"/>
      <c r="D17" s="40">
        <v>200</v>
      </c>
      <c r="F17" s="38"/>
    </row>
    <row r="18" spans="2:6" ht="16" thickBot="1"/>
    <row r="19" spans="2:6">
      <c r="B19" s="23"/>
      <c r="C19" s="24" t="s">
        <v>18</v>
      </c>
      <c r="D19" s="25" t="s">
        <v>21</v>
      </c>
      <c r="E19" s="25" t="s">
        <v>19</v>
      </c>
      <c r="F19" s="26" t="s">
        <v>20</v>
      </c>
    </row>
    <row r="20" spans="2:6">
      <c r="B20" s="27" t="s">
        <v>22</v>
      </c>
      <c r="C20" s="41">
        <v>778</v>
      </c>
      <c r="D20" s="17">
        <v>550</v>
      </c>
      <c r="E20" s="17">
        <v>613</v>
      </c>
      <c r="F20" s="18">
        <v>864</v>
      </c>
    </row>
    <row r="21" spans="2:6">
      <c r="B21" s="27" t="s">
        <v>23</v>
      </c>
      <c r="C21" s="21">
        <v>46</v>
      </c>
      <c r="D21" s="17">
        <v>656</v>
      </c>
      <c r="E21" s="17">
        <v>518</v>
      </c>
      <c r="F21" s="18">
        <v>345</v>
      </c>
    </row>
    <row r="22" spans="2:6">
      <c r="B22" s="27" t="s">
        <v>24</v>
      </c>
      <c r="C22" s="21">
        <v>527</v>
      </c>
      <c r="D22" s="17">
        <v>329</v>
      </c>
      <c r="E22" s="17">
        <v>429</v>
      </c>
      <c r="F22" s="18">
        <v>122</v>
      </c>
    </row>
    <row r="23" spans="2:6">
      <c r="B23" s="27" t="s">
        <v>25</v>
      </c>
      <c r="C23" s="21">
        <v>82</v>
      </c>
      <c r="D23" s="17">
        <v>854</v>
      </c>
      <c r="E23" s="17">
        <v>662</v>
      </c>
      <c r="F23" s="18">
        <v>211</v>
      </c>
    </row>
    <row r="24" spans="2:6">
      <c r="B24" s="27" t="s">
        <v>26</v>
      </c>
      <c r="C24" s="21">
        <v>373</v>
      </c>
      <c r="D24" s="17">
        <v>245</v>
      </c>
      <c r="E24" s="17">
        <v>951</v>
      </c>
      <c r="F24" s="18">
        <v>484</v>
      </c>
    </row>
    <row r="25" spans="2:6">
      <c r="B25" s="27" t="s">
        <v>27</v>
      </c>
      <c r="C25" s="21">
        <v>727</v>
      </c>
      <c r="D25" s="17">
        <v>662</v>
      </c>
      <c r="E25" s="17">
        <v>764</v>
      </c>
      <c r="F25" s="18">
        <v>221</v>
      </c>
    </row>
    <row r="26" spans="2:6">
      <c r="B26" s="27" t="s">
        <v>28</v>
      </c>
      <c r="C26" s="21">
        <v>847</v>
      </c>
      <c r="D26" s="17">
        <v>808</v>
      </c>
      <c r="E26" s="17">
        <v>498</v>
      </c>
      <c r="F26" s="18">
        <v>184</v>
      </c>
    </row>
    <row r="27" spans="2:6">
      <c r="B27" s="27" t="s">
        <v>29</v>
      </c>
      <c r="C27" s="21">
        <v>912</v>
      </c>
      <c r="D27" s="17">
        <v>37</v>
      </c>
      <c r="E27" s="17">
        <v>926</v>
      </c>
      <c r="F27" s="18">
        <v>59</v>
      </c>
    </row>
    <row r="28" spans="2:6">
      <c r="B28" s="27" t="s">
        <v>30</v>
      </c>
      <c r="C28" s="21">
        <v>347</v>
      </c>
      <c r="D28" s="17">
        <v>185</v>
      </c>
      <c r="E28" s="17">
        <v>183</v>
      </c>
      <c r="F28" s="18">
        <v>471</v>
      </c>
    </row>
    <row r="29" spans="2:6">
      <c r="B29" s="27" t="s">
        <v>31</v>
      </c>
      <c r="C29" s="21">
        <v>664</v>
      </c>
      <c r="D29" s="17">
        <v>790</v>
      </c>
      <c r="E29" s="17">
        <v>621</v>
      </c>
      <c r="F29" s="18">
        <v>638</v>
      </c>
    </row>
    <row r="30" spans="2:6">
      <c r="B30" s="27" t="s">
        <v>32</v>
      </c>
      <c r="C30" s="21">
        <v>612</v>
      </c>
      <c r="D30" s="17">
        <v>845</v>
      </c>
      <c r="E30" s="17">
        <v>895</v>
      </c>
      <c r="F30" s="18">
        <v>7</v>
      </c>
    </row>
    <row r="31" spans="2:6" ht="16" thickBot="1">
      <c r="B31" s="28" t="s">
        <v>33</v>
      </c>
      <c r="C31" s="22">
        <v>447</v>
      </c>
      <c r="D31" s="19">
        <v>451</v>
      </c>
      <c r="E31" s="19">
        <v>116</v>
      </c>
      <c r="F31" s="20">
        <v>357</v>
      </c>
    </row>
  </sheetData>
  <mergeCells count="2">
    <mergeCell ref="B16:C16"/>
    <mergeCell ref="B17:C17"/>
  </mergeCells>
  <conditionalFormatting sqref="I3:I14">
    <cfRule type="iconSet" priority="17">
      <iconSet iconSet="3TrafficLights2">
        <cfvo type="percent" val="0"/>
        <cfvo type="percent" val="33"/>
        <cfvo type="percent" val="67"/>
      </iconSet>
    </cfRule>
  </conditionalFormatting>
  <conditionalFormatting sqref="J3:J14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K3:K14"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L3:L14">
    <cfRule type="iconSet" priority="12">
      <iconSet iconSet="3TrafficLights2">
        <cfvo type="percent" val="0"/>
        <cfvo type="percent" val="33"/>
        <cfvo type="percent" val="67"/>
      </iconSet>
    </cfRule>
  </conditionalFormatting>
  <conditionalFormatting sqref="U4:X14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O3:O14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P3:P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Q3:Q14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R3:S14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127D0F2-1514-4D9B-9862-5192FA578964}">
            <x14:iconSet iconSet="3Triangles">
              <x14:cfvo type="percent">
                <xm:f>0</xm:f>
              </x14:cfvo>
              <x14:cfvo type="num">
                <xm:f>OG</xm:f>
              </x14:cfvo>
              <x14:cfvo type="num">
                <xm:f>BG</xm:f>
              </x14:cfvo>
            </x14:iconSet>
          </x14:cfRule>
          <xm:sqref>C20:F31</xm:sqref>
        </x14:conditionalFormatting>
        <x14:conditionalFormatting xmlns:xm="http://schemas.microsoft.com/office/excel/2006/main">
          <x14:cfRule type="iconSet" priority="1" id="{7A8F0133-0B92-49F5-830A-D9850983E52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C3:F14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Voorblad</vt:lpstr>
      <vt:lpstr>Markering</vt:lpstr>
      <vt:lpstr>UniekDubbel</vt:lpstr>
      <vt:lpstr>BovenOnder</vt:lpstr>
      <vt:lpstr>GegBalk</vt:lpstr>
      <vt:lpstr>GegBalkDraai</vt:lpstr>
      <vt:lpstr>Kleuren</vt:lpstr>
      <vt:lpstr>Picto</vt:lpstr>
    </vt:vector>
  </TitlesOfParts>
  <Company>G-Info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cp:lastPrinted>2019-01-10T16:19:14Z</cp:lastPrinted>
  <dcterms:created xsi:type="dcterms:W3CDTF">2019-01-08T20:00:36Z</dcterms:created>
  <dcterms:modified xsi:type="dcterms:W3CDTF">2019-01-16T19:13:52Z</dcterms:modified>
</cp:coreProperties>
</file>