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F7F1D99E-DC35-4E12-B072-39D1CA7672FC}" xr6:coauthVersionLast="36" xr6:coauthVersionMax="36" xr10:uidLastSave="{00000000-0000-0000-0000-000000000000}"/>
  <bookViews>
    <workbookView xWindow="-105" yWindow="-105" windowWidth="23250" windowHeight="12570" xr2:uid="{932A9FC6-05ED-4EB9-B319-97D271A6B881}"/>
  </bookViews>
  <sheets>
    <sheet name="Voorblad" sheetId="11" r:id="rId1"/>
    <sheet name="Basis" sheetId="1" r:id="rId2"/>
    <sheet name="FreqTabel1" sheetId="4" r:id="rId3"/>
    <sheet name="FreqTabel2" sheetId="2" r:id="rId4"/>
    <sheet name="Interval" sheetId="5" r:id="rId5"/>
    <sheet name="Interval2" sheetId="7" r:id="rId6"/>
    <sheet name="Uniek" sheetId="10" r:id="rId7"/>
    <sheet name="Uniek2" sheetId="9" r:id="rId8"/>
  </sheets>
  <definedNames>
    <definedName name="_xlnm._FilterDatabase" localSheetId="5" hidden="1">Interval2!$B$2:$B$16</definedName>
    <definedName name="_xlnm._FilterDatabase" localSheetId="6" hidden="1">Uniek!#REF!</definedName>
    <definedName name="_xlnm._FilterDatabase" localSheetId="7" hidden="1">Uniek2!$B$3:$B$102</definedName>
    <definedName name="ExterneGegevens_1" localSheetId="5" hidden="1">Interval2!$M$2:$O$7</definedName>
    <definedName name="ExterneGegevens_1" localSheetId="6" hidden="1">Uniek!#REF!</definedName>
    <definedName name="_xlnm.Extract" localSheetId="5">Interval2!$I$2</definedName>
    <definedName name="_xlnm.Extract" localSheetId="6">Uniek!#REF!</definedName>
    <definedName name="_xlnm.Extract" localSheetId="7">Uniek2!$G$3</definedName>
    <definedName name="Scores">FreqTabel1!$I$18:$I$27</definedName>
  </definedNames>
  <calcPr calcId="191029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9" l="1"/>
  <c r="H3" i="10"/>
  <c r="G3" i="10"/>
  <c r="C3" i="10" a="1"/>
  <c r="C13" i="10" s="1"/>
  <c r="M8" i="7"/>
  <c r="N8" i="7"/>
  <c r="O8" i="7"/>
  <c r="K3" i="7"/>
  <c r="K4" i="7"/>
  <c r="K5" i="7"/>
  <c r="K6" i="7"/>
  <c r="K7" i="7"/>
  <c r="J3" i="7"/>
  <c r="J4" i="7"/>
  <c r="J5" i="7"/>
  <c r="J6" i="7"/>
  <c r="J7" i="7"/>
  <c r="I8" i="7"/>
  <c r="C4" i="10" l="1"/>
  <c r="C5" i="10"/>
  <c r="C6" i="10"/>
  <c r="C12" i="10"/>
  <c r="C7" i="10"/>
  <c r="C8" i="10"/>
  <c r="C9" i="10"/>
  <c r="C14" i="10"/>
  <c r="C15" i="10"/>
  <c r="C16" i="10"/>
  <c r="C17" i="10"/>
  <c r="C10" i="10"/>
  <c r="C3" i="10"/>
  <c r="C11" i="10"/>
  <c r="S2" i="5" a="1"/>
  <c r="S7" i="5" s="1"/>
  <c r="P2" i="5" a="1"/>
  <c r="P4" i="5" s="1"/>
  <c r="M2" i="5" a="1"/>
  <c r="M4" i="5" s="1"/>
  <c r="F2" i="10" l="1"/>
  <c r="F3" i="10" a="1"/>
  <c r="F3" i="10" s="1"/>
  <c r="S8" i="5"/>
  <c r="S6" i="5"/>
  <c r="S5" i="5"/>
  <c r="S12" i="5"/>
  <c r="S4" i="5"/>
  <c r="S11" i="5"/>
  <c r="S3" i="5"/>
  <c r="S10" i="5"/>
  <c r="S2" i="5"/>
  <c r="S9" i="5"/>
  <c r="P11" i="5"/>
  <c r="P3" i="5"/>
  <c r="P10" i="5"/>
  <c r="P2" i="5"/>
  <c r="P9" i="5"/>
  <c r="P8" i="5"/>
  <c r="P7" i="5"/>
  <c r="P6" i="5"/>
  <c r="P5" i="5"/>
  <c r="P12" i="5"/>
  <c r="M11" i="5"/>
  <c r="M3" i="5"/>
  <c r="M10" i="5"/>
  <c r="M2" i="5"/>
  <c r="M9" i="5"/>
  <c r="M8" i="5"/>
  <c r="M7" i="5"/>
  <c r="M6" i="5"/>
  <c r="M5" i="5"/>
  <c r="M12" i="5"/>
  <c r="N3" i="2" a="1"/>
  <c r="N3" i="2" s="1"/>
  <c r="K3" i="2"/>
  <c r="M6" i="2"/>
  <c r="M5" i="2"/>
  <c r="M4" i="2"/>
  <c r="N6" i="2" l="1"/>
  <c r="N5" i="2"/>
  <c r="N4" i="2"/>
  <c r="O27" i="4"/>
  <c r="O26" i="4"/>
  <c r="O25" i="4"/>
  <c r="O24" i="4"/>
  <c r="O23" i="4"/>
  <c r="O22" i="4"/>
  <c r="O21" i="4"/>
  <c r="O20" i="4"/>
  <c r="O19" i="4"/>
  <c r="O18" i="4"/>
  <c r="O12" i="4"/>
  <c r="O11" i="4"/>
  <c r="O10" i="4"/>
  <c r="O9" i="4"/>
  <c r="O8" i="4"/>
  <c r="O7" i="4"/>
  <c r="O6" i="4"/>
  <c r="O5" i="4"/>
  <c r="O4" i="4"/>
  <c r="O3" i="4"/>
  <c r="N3" i="4" l="1" a="1"/>
  <c r="N6" i="4" s="1"/>
  <c r="N5" i="4" l="1"/>
  <c r="N12" i="4"/>
  <c r="N4" i="4"/>
  <c r="N11" i="4"/>
  <c r="N3" i="4"/>
  <c r="N10" i="4"/>
  <c r="N9" i="4"/>
  <c r="N8" i="4"/>
  <c r="N7" i="4"/>
  <c r="N18" i="4" a="1"/>
  <c r="N18" i="4" s="1"/>
  <c r="N23" i="4" l="1"/>
  <c r="N21" i="4"/>
  <c r="N20" i="4"/>
  <c r="N27" i="4"/>
  <c r="N19" i="4"/>
  <c r="N25" i="4"/>
  <c r="N24" i="4"/>
  <c r="N22" i="4"/>
  <c r="N26" i="4"/>
  <c r="E65" i="9"/>
  <c r="E67" i="9"/>
  <c r="E68" i="9"/>
  <c r="E69" i="9"/>
  <c r="E70" i="9"/>
  <c r="E71" i="9"/>
  <c r="E72" i="9"/>
  <c r="E73" i="9"/>
  <c r="E75" i="9"/>
  <c r="E76" i="9"/>
  <c r="E77" i="9"/>
  <c r="E78" i="9"/>
  <c r="E79" i="9"/>
  <c r="E80" i="9"/>
  <c r="E81" i="9"/>
  <c r="E83" i="9"/>
  <c r="E84" i="9"/>
  <c r="E85" i="9"/>
  <c r="E86" i="9"/>
  <c r="E87" i="9"/>
  <c r="E88" i="9"/>
  <c r="E89" i="9"/>
  <c r="E91" i="9"/>
  <c r="E92" i="9"/>
  <c r="E93" i="9"/>
  <c r="E94" i="9"/>
  <c r="E95" i="9"/>
  <c r="E96" i="9"/>
  <c r="E97" i="9"/>
  <c r="E99" i="9"/>
  <c r="E100" i="9"/>
  <c r="E101" i="9"/>
  <c r="E102" i="9"/>
  <c r="E98" i="9"/>
  <c r="E19" i="9"/>
  <c r="E20" i="9"/>
  <c r="E21" i="9"/>
  <c r="E22" i="9"/>
  <c r="E23" i="9"/>
  <c r="E24" i="9"/>
  <c r="E25" i="9"/>
  <c r="E27" i="9"/>
  <c r="E28" i="9"/>
  <c r="E29" i="9"/>
  <c r="E30" i="9"/>
  <c r="E31" i="9"/>
  <c r="E32" i="9"/>
  <c r="E33" i="9"/>
  <c r="E35" i="9"/>
  <c r="E36" i="9"/>
  <c r="E37" i="9"/>
  <c r="E38" i="9"/>
  <c r="E39" i="9"/>
  <c r="E40" i="9"/>
  <c r="E41" i="9"/>
  <c r="E43" i="9"/>
  <c r="E44" i="9"/>
  <c r="E45" i="9"/>
  <c r="E46" i="9"/>
  <c r="E47" i="9"/>
  <c r="E48" i="9"/>
  <c r="E49" i="9"/>
  <c r="E51" i="9"/>
  <c r="E52" i="9"/>
  <c r="E53" i="9"/>
  <c r="E54" i="9"/>
  <c r="E55" i="9"/>
  <c r="E56" i="9"/>
  <c r="E57" i="9"/>
  <c r="E59" i="9"/>
  <c r="E60" i="9"/>
  <c r="E61" i="9"/>
  <c r="E62" i="9"/>
  <c r="E63" i="9"/>
  <c r="E64" i="9"/>
  <c r="E3" i="9"/>
  <c r="F3" i="7" a="1"/>
  <c r="F5" i="7" s="1"/>
  <c r="G4" i="7"/>
  <c r="G5" i="7"/>
  <c r="G6" i="7"/>
  <c r="G7" i="7"/>
  <c r="G8" i="7"/>
  <c r="G9" i="7"/>
  <c r="G10" i="7"/>
  <c r="G11" i="7"/>
  <c r="G12" i="7"/>
  <c r="G13" i="7"/>
  <c r="G3" i="7"/>
  <c r="B17" i="7"/>
  <c r="G14" i="7" l="1"/>
  <c r="E74" i="9"/>
  <c r="E42" i="9"/>
  <c r="E26" i="9"/>
  <c r="E82" i="9"/>
  <c r="E50" i="9"/>
  <c r="E34" i="9"/>
  <c r="E58" i="9"/>
  <c r="E16" i="9"/>
  <c r="E8" i="9"/>
  <c r="E66" i="9"/>
  <c r="E15" i="9"/>
  <c r="E10" i="9"/>
  <c r="E90" i="9"/>
  <c r="E14" i="9"/>
  <c r="E6" i="9"/>
  <c r="E13" i="9"/>
  <c r="E5" i="9"/>
  <c r="E12" i="9"/>
  <c r="E4" i="9"/>
  <c r="E11" i="9"/>
  <c r="E18" i="9"/>
  <c r="E17" i="9"/>
  <c r="E7" i="9"/>
  <c r="E9" i="9"/>
  <c r="F4" i="7"/>
  <c r="F3" i="7"/>
  <c r="F12" i="7"/>
  <c r="F11" i="7"/>
  <c r="F10" i="7"/>
  <c r="F9" i="7"/>
  <c r="F8" i="7"/>
  <c r="F7" i="7"/>
  <c r="F6" i="7"/>
  <c r="F13" i="7"/>
  <c r="J8" i="7"/>
  <c r="C17" i="7"/>
  <c r="J2" i="5" a="1"/>
  <c r="J10" i="5" s="1"/>
  <c r="K8" i="7" l="1"/>
  <c r="J11" i="5"/>
  <c r="J3" i="5"/>
  <c r="J4" i="5"/>
  <c r="J12" i="5"/>
  <c r="J5" i="5"/>
  <c r="J13" i="5"/>
  <c r="J6" i="5"/>
  <c r="J14" i="5"/>
  <c r="J7" i="5"/>
  <c r="J8" i="5"/>
  <c r="J9" i="5"/>
  <c r="J2" i="5"/>
  <c r="J27" i="4"/>
  <c r="J26" i="4"/>
  <c r="J25" i="4"/>
  <c r="J24" i="4"/>
  <c r="J23" i="4"/>
  <c r="J22" i="4"/>
  <c r="J21" i="4"/>
  <c r="J20" i="4"/>
  <c r="J19" i="4"/>
  <c r="J18" i="4"/>
  <c r="J4" i="4"/>
  <c r="J5" i="4"/>
  <c r="J6" i="4"/>
  <c r="J7" i="4"/>
  <c r="J8" i="4"/>
  <c r="J9" i="4"/>
  <c r="J10" i="4"/>
  <c r="J11" i="4"/>
  <c r="J12" i="4"/>
  <c r="J3" i="4"/>
  <c r="K3" i="4" s="1"/>
  <c r="C3" i="1"/>
  <c r="D3" i="1"/>
  <c r="E3" i="1"/>
  <c r="F3" i="1"/>
  <c r="G3" i="1"/>
  <c r="C4" i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K4" i="4" l="1"/>
  <c r="K5" i="4" s="1"/>
  <c r="K6" i="4" s="1"/>
  <c r="K7" i="4" s="1"/>
  <c r="K8" i="4" s="1"/>
  <c r="K9" i="4" s="1"/>
  <c r="K10" i="4" s="1"/>
  <c r="K11" i="4" s="1"/>
  <c r="K12" i="4" s="1"/>
  <c r="F14" i="7"/>
  <c r="J28" i="4"/>
  <c r="K18" i="4"/>
  <c r="K19" i="4" s="1"/>
  <c r="K20" i="4" s="1"/>
  <c r="K21" i="4" s="1"/>
  <c r="K22" i="4" s="1"/>
  <c r="K23" i="4" s="1"/>
  <c r="K24" i="4" s="1"/>
  <c r="K25" i="4" s="1"/>
  <c r="K26" i="4" s="1"/>
  <c r="K27" i="4" s="1"/>
  <c r="J13" i="4"/>
  <c r="L10" i="4" s="1"/>
  <c r="L21" i="4" l="1"/>
  <c r="L18" i="4"/>
  <c r="L20" i="4"/>
  <c r="L7" i="4"/>
  <c r="L19" i="4"/>
  <c r="L27" i="4"/>
  <c r="L24" i="4"/>
  <c r="L22" i="4"/>
  <c r="L6" i="4"/>
  <c r="L26" i="4"/>
  <c r="L3" i="4"/>
  <c r="L8" i="4"/>
  <c r="L12" i="4"/>
  <c r="L4" i="4"/>
  <c r="L25" i="4"/>
  <c r="L9" i="4"/>
  <c r="L23" i="4"/>
  <c r="L5" i="4"/>
  <c r="L11" i="4"/>
  <c r="N28" i="4"/>
  <c r="N13" i="4"/>
  <c r="M3" i="2"/>
  <c r="L3" i="2"/>
  <c r="K6" i="2"/>
  <c r="K5" i="2"/>
  <c r="K4" i="2"/>
  <c r="J10" i="2" a="1"/>
  <c r="J10" i="2" s="1"/>
  <c r="L28" i="4" l="1"/>
  <c r="M18" i="4"/>
  <c r="M19" i="4" s="1"/>
  <c r="M20" i="4" s="1"/>
  <c r="M21" i="4" s="1"/>
  <c r="M22" i="4" s="1"/>
  <c r="M23" i="4" s="1"/>
  <c r="M24" i="4" s="1"/>
  <c r="M25" i="4" s="1"/>
  <c r="M26" i="4" s="1"/>
  <c r="M27" i="4" s="1"/>
  <c r="M3" i="4"/>
  <c r="M4" i="4" s="1"/>
  <c r="M5" i="4" s="1"/>
  <c r="M6" i="4" s="1"/>
  <c r="M7" i="4" s="1"/>
  <c r="M8" i="4" s="1"/>
  <c r="M9" i="4" s="1"/>
  <c r="M10" i="4" s="1"/>
  <c r="M11" i="4" s="1"/>
  <c r="M12" i="4" s="1"/>
  <c r="L13" i="4"/>
  <c r="L4" i="2"/>
  <c r="L5" i="2" s="1"/>
  <c r="J17" i="2"/>
  <c r="J16" i="2"/>
  <c r="J15" i="2"/>
  <c r="J22" i="2"/>
  <c r="J14" i="2"/>
  <c r="J21" i="2"/>
  <c r="J13" i="2"/>
  <c r="J20" i="2"/>
  <c r="J12" i="2"/>
  <c r="J19" i="2"/>
  <c r="J11" i="2"/>
  <c r="J18" i="2"/>
  <c r="L6" i="2" l="1"/>
  <c r="N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30B8A8-A3BA-4D3B-BD19-F78DC6850306}" keepAlive="1" name="Query - tblLLresultPQ" description="Verbinding maken met de query tblLLresultPQ in de werkmap." type="5" refreshedVersion="6" background="1" saveData="1">
    <dbPr connection="Provider=Microsoft.Mashup.OleDb.1;Data Source=$Workbook$;Location=tblLLresultPQ;Extended Properties=&quot;&quot;" command="SELECT * FROM [tblLLresultPQ]"/>
  </connection>
  <connection id="2" xr16:uid="{C5E459E7-26D2-4ADC-AB90-F637A130E887}" keepAlive="1" name="Query - tblLLresultPQ (2)" description="Verbinding maken met de query tblLLresultPQ (2) in de werkmap." type="5" refreshedVersion="6" background="1" saveData="1">
    <dbPr connection="Provider=Microsoft.Mashup.OleDb.1;Data Source=$Workbook$;Location=&quot;tblLLresultPQ (2)&quot;;Extended Properties=&quot;&quot;" command="SELECT * FROM [tblLLresultPQ (2)]"/>
  </connection>
</connections>
</file>

<file path=xl/sharedStrings.xml><?xml version="1.0" encoding="utf-8"?>
<sst xmlns="http://schemas.openxmlformats.org/spreadsheetml/2006/main" count="341" uniqueCount="99">
  <si>
    <t>Leerling</t>
  </si>
  <si>
    <t>PW1</t>
  </si>
  <si>
    <t>PW2</t>
  </si>
  <si>
    <t>PW3</t>
  </si>
  <si>
    <t>PW4</t>
  </si>
  <si>
    <t>PW5</t>
  </si>
  <si>
    <t>LL1</t>
  </si>
  <si>
    <t>LL2</t>
  </si>
  <si>
    <t>LL3</t>
  </si>
  <si>
    <t>LL4</t>
  </si>
  <si>
    <t>LL5</t>
  </si>
  <si>
    <t>LL6</t>
  </si>
  <si>
    <t>LL7</t>
  </si>
  <si>
    <t>LL8</t>
  </si>
  <si>
    <t>LL9</t>
  </si>
  <si>
    <t>LL10</t>
  </si>
  <si>
    <t>zwaar onvoldoende</t>
  </si>
  <si>
    <t>onvoldoende</t>
  </si>
  <si>
    <t>voldoende</t>
  </si>
  <si>
    <t>goed</t>
  </si>
  <si>
    <t>Scores</t>
  </si>
  <si>
    <t>=AANTAL.ALS($C$3:$G$12;EN("&lt;="&amp;I4;"&gt;"&amp;I3))</t>
  </si>
  <si>
    <t>Aantal</t>
  </si>
  <si>
    <t>CumAbsFreq</t>
  </si>
  <si>
    <t>RelFreq</t>
  </si>
  <si>
    <t>CumRelFreq</t>
  </si>
  <si>
    <t>AbsFreq2</t>
  </si>
  <si>
    <t>Score</t>
  </si>
  <si>
    <t>LLnr</t>
  </si>
  <si>
    <t>TotScore</t>
  </si>
  <si>
    <t>Freq</t>
  </si>
  <si>
    <t>AantLL:</t>
  </si>
  <si>
    <t>AantScores:</t>
  </si>
  <si>
    <t>LL64</t>
  </si>
  <si>
    <t>LL41</t>
  </si>
  <si>
    <t>LL100</t>
  </si>
  <si>
    <t>LL88</t>
  </si>
  <si>
    <t>LL45</t>
  </si>
  <si>
    <t>LL14</t>
  </si>
  <si>
    <t>LL25</t>
  </si>
  <si>
    <t>LL26</t>
  </si>
  <si>
    <t>LL44</t>
  </si>
  <si>
    <t>LL69</t>
  </si>
  <si>
    <t>LL65</t>
  </si>
  <si>
    <t>LL35</t>
  </si>
  <si>
    <t>LL92</t>
  </si>
  <si>
    <t>LL81</t>
  </si>
  <si>
    <t>LL30</t>
  </si>
  <si>
    <t>LL56</t>
  </si>
  <si>
    <t>LL24</t>
  </si>
  <si>
    <t>LL20</t>
  </si>
  <si>
    <t>LL66</t>
  </si>
  <si>
    <t>LL94</t>
  </si>
  <si>
    <t>LL68</t>
  </si>
  <si>
    <t>LL48</t>
  </si>
  <si>
    <t>LL80</t>
  </si>
  <si>
    <t>LL79</t>
  </si>
  <si>
    <t>LL52</t>
  </si>
  <si>
    <t>LL12</t>
  </si>
  <si>
    <t>LL96</t>
  </si>
  <si>
    <t>LL54</t>
  </si>
  <si>
    <t>LL60</t>
  </si>
  <si>
    <t>LL57</t>
  </si>
  <si>
    <t>LL61</t>
  </si>
  <si>
    <t>LL71</t>
  </si>
  <si>
    <t>LL58</t>
  </si>
  <si>
    <t>LL67</t>
  </si>
  <si>
    <t>LL76</t>
  </si>
  <si>
    <t>LL42</t>
  </si>
  <si>
    <t>LL46</t>
  </si>
  <si>
    <t>LL19</t>
  </si>
  <si>
    <t>LL97</t>
  </si>
  <si>
    <t>LL18</t>
  </si>
  <si>
    <t>LL85</t>
  </si>
  <si>
    <t>LL49</t>
  </si>
  <si>
    <t>LL55</t>
  </si>
  <si>
    <t>LL74</t>
  </si>
  <si>
    <t>LL75</t>
  </si>
  <si>
    <t>LL31</t>
  </si>
  <si>
    <t>LL82</t>
  </si>
  <si>
    <t>LL21</t>
  </si>
  <si>
    <t>LL98</t>
  </si>
  <si>
    <t>LL38</t>
  </si>
  <si>
    <t>LL47</t>
  </si>
  <si>
    <t>LL93</t>
  </si>
  <si>
    <t>LL90</t>
  </si>
  <si>
    <t>LL77</t>
  </si>
  <si>
    <t>LL63</t>
  </si>
  <si>
    <t>LL59</t>
  </si>
  <si>
    <t>Uniek filter</t>
  </si>
  <si>
    <t>CumAbsFreq2</t>
  </si>
  <si>
    <t>AbsFreq</t>
  </si>
  <si>
    <t>Rijlabels</t>
  </si>
  <si>
    <t>Eindtotaal</t>
  </si>
  <si>
    <t>Aantal van LLnr</t>
  </si>
  <si>
    <t>Som van Score</t>
  </si>
  <si>
    <t>© 2020, G-Info/G. Verbruggen</t>
  </si>
  <si>
    <t>www.ginfo.nl</t>
  </si>
  <si>
    <t>Voorbeeld materiaal - 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</si>
</sst>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8" xfId="0" applyFont="1" applyBorder="1"/>
    <xf numFmtId="164" fontId="0" fillId="0" borderId="3" xfId="1" applyNumberFormat="1" applyFont="1" applyBorder="1"/>
    <xf numFmtId="0" fontId="0" fillId="0" borderId="2" xfId="1" applyNumberFormat="1" applyFont="1" applyFill="1" applyBorder="1"/>
    <xf numFmtId="0" fontId="0" fillId="0" borderId="3" xfId="1" applyNumberFormat="1" applyFont="1" applyFill="1" applyBorder="1"/>
    <xf numFmtId="0" fontId="0" fillId="0" borderId="19" xfId="0" applyBorder="1"/>
    <xf numFmtId="0" fontId="0" fillId="0" borderId="0" xfId="0" quotePrefix="1"/>
    <xf numFmtId="0" fontId="0" fillId="0" borderId="0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13" xfId="1" applyNumberFormat="1" applyFont="1" applyBorder="1"/>
    <xf numFmtId="164" fontId="0" fillId="0" borderId="0" xfId="1" applyNumberFormat="1" applyFont="1" applyFill="1" applyBorder="1"/>
    <xf numFmtId="164" fontId="0" fillId="0" borderId="4" xfId="1" applyNumberFormat="1" applyFont="1" applyFill="1" applyBorder="1"/>
    <xf numFmtId="164" fontId="0" fillId="0" borderId="1" xfId="1" applyNumberFormat="1" applyFont="1" applyFill="1" applyBorder="1"/>
    <xf numFmtId="164" fontId="0" fillId="0" borderId="6" xfId="1" applyNumberFormat="1" applyFont="1" applyFill="1" applyBorder="1"/>
    <xf numFmtId="0" fontId="0" fillId="0" borderId="4" xfId="0" applyBorder="1"/>
    <xf numFmtId="0" fontId="0" fillId="0" borderId="6" xfId="0" applyBorder="1"/>
    <xf numFmtId="0" fontId="2" fillId="0" borderId="7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right"/>
    </xf>
    <xf numFmtId="0" fontId="0" fillId="0" borderId="10" xfId="0" applyFont="1" applyBorder="1"/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0" xfId="1" applyNumberFormat="1" applyFont="1"/>
    <xf numFmtId="0" fontId="2" fillId="0" borderId="8" xfId="0" applyFont="1" applyBorder="1"/>
    <xf numFmtId="0" fontId="2" fillId="0" borderId="9" xfId="0" applyFont="1" applyBorder="1"/>
    <xf numFmtId="0" fontId="0" fillId="0" borderId="13" xfId="0" applyBorder="1"/>
    <xf numFmtId="0" fontId="2" fillId="0" borderId="24" xfId="0" applyFont="1" applyBorder="1"/>
    <xf numFmtId="0" fontId="2" fillId="0" borderId="25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23" xfId="0" applyFont="1" applyBorder="1"/>
    <xf numFmtId="165" fontId="0" fillId="0" borderId="0" xfId="2" applyNumberFormat="1" applyFont="1" applyBorder="1"/>
    <xf numFmtId="165" fontId="0" fillId="0" borderId="14" xfId="2" applyNumberFormat="1" applyFont="1" applyBorder="1"/>
    <xf numFmtId="165" fontId="2" fillId="0" borderId="1" xfId="0" applyNumberFormat="1" applyFont="1" applyBorder="1"/>
    <xf numFmtId="0" fontId="2" fillId="0" borderId="26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3" fillId="0" borderId="0" xfId="0" applyFont="1"/>
    <xf numFmtId="0" fontId="0" fillId="0" borderId="6" xfId="0" applyFill="1" applyBorder="1"/>
    <xf numFmtId="0" fontId="0" fillId="0" borderId="27" xfId="0" applyBorder="1"/>
    <xf numFmtId="0" fontId="0" fillId="0" borderId="28" xfId="0" applyBorder="1"/>
    <xf numFmtId="0" fontId="2" fillId="0" borderId="7" xfId="0" applyFont="1" applyFill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2" fillId="0" borderId="14" xfId="0" applyFont="1" applyBorder="1" applyAlignment="1"/>
    <xf numFmtId="0" fontId="2" fillId="0" borderId="0" xfId="0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32" xfId="0" applyFont="1" applyBorder="1"/>
    <xf numFmtId="0" fontId="0" fillId="0" borderId="33" xfId="0" applyBorder="1"/>
    <xf numFmtId="0" fontId="2" fillId="0" borderId="31" xfId="0" applyFont="1" applyBorder="1"/>
    <xf numFmtId="0" fontId="4" fillId="2" borderId="0" xfId="3" applyFill="1"/>
    <xf numFmtId="0" fontId="4" fillId="2" borderId="0" xfId="3" applyFill="1" applyBorder="1"/>
    <xf numFmtId="0" fontId="4" fillId="0" borderId="0" xfId="3"/>
    <xf numFmtId="0" fontId="4" fillId="3" borderId="0" xfId="3" applyFill="1"/>
    <xf numFmtId="0" fontId="4" fillId="3" borderId="0" xfId="3" applyFill="1" applyBorder="1"/>
    <xf numFmtId="0" fontId="4" fillId="3" borderId="34" xfId="3" applyFill="1" applyBorder="1"/>
    <xf numFmtId="0" fontId="4" fillId="3" borderId="35" xfId="3" applyFill="1" applyBorder="1"/>
    <xf numFmtId="0" fontId="4" fillId="3" borderId="36" xfId="3" applyFill="1" applyBorder="1"/>
    <xf numFmtId="0" fontId="4" fillId="3" borderId="37" xfId="3" applyFill="1" applyBorder="1"/>
    <xf numFmtId="0" fontId="5" fillId="3" borderId="0" xfId="3" applyFont="1" applyFill="1" applyBorder="1"/>
    <xf numFmtId="0" fontId="4" fillId="3" borderId="38" xfId="3" applyFill="1" applyBorder="1"/>
    <xf numFmtId="0" fontId="6" fillId="3" borderId="0" xfId="3" applyFont="1" applyFill="1" applyBorder="1" applyAlignment="1">
      <alignment horizontal="right"/>
    </xf>
    <xf numFmtId="0" fontId="7" fillId="3" borderId="0" xfId="3" applyFont="1" applyFill="1" applyBorder="1" applyAlignment="1">
      <alignment horizontal="right"/>
    </xf>
    <xf numFmtId="0" fontId="8" fillId="3" borderId="0" xfId="3" applyFont="1" applyFill="1" applyBorder="1" applyAlignment="1">
      <alignment horizontal="right"/>
    </xf>
    <xf numFmtId="0" fontId="9" fillId="3" borderId="0" xfId="4" applyFill="1" applyBorder="1" applyAlignment="1" applyProtection="1">
      <alignment horizontal="right"/>
      <protection locked="0"/>
    </xf>
    <xf numFmtId="0" fontId="9" fillId="3" borderId="0" xfId="4" applyFill="1" applyAlignment="1" applyProtection="1">
      <alignment horizontal="right"/>
      <protection locked="0"/>
    </xf>
    <xf numFmtId="0" fontId="4" fillId="3" borderId="39" xfId="3" applyFill="1" applyBorder="1"/>
    <xf numFmtId="0" fontId="4" fillId="3" borderId="40" xfId="3" applyFill="1" applyBorder="1"/>
    <xf numFmtId="0" fontId="4" fillId="3" borderId="41" xfId="3" applyFill="1" applyBorder="1"/>
    <xf numFmtId="0" fontId="4" fillId="0" borderId="0" xfId="3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5">
    <cellStyle name="Hyperlink 2" xfId="4" xr:uid="{740F59F6-5C06-436A-BB86-BF8196B376F3}"/>
    <cellStyle name="Komma" xfId="1" builtinId="3"/>
    <cellStyle name="Normal 2" xfId="3" xr:uid="{6CA64C20-D811-4923-98CC-3D61A8959D11}"/>
    <cellStyle name="Procent" xfId="2" builtinId="5"/>
    <cellStyle name="Standaard" xfId="0" builtinId="0"/>
  </cellStyles>
  <dxfs count="27"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0" formatCode="General"/>
    </dxf>
    <dxf>
      <numFmt numFmtId="0" formatCode="General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/>
        <i/>
        <color theme="9" tint="-0.24994659260841701"/>
      </font>
    </dxf>
    <dxf>
      <font>
        <color theme="9" tint="0.59996337778862885"/>
      </font>
      <fill>
        <patternFill patternType="none">
          <bgColor auto="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theme="9" tint="-0.24994659260841701"/>
      </font>
    </dxf>
    <dxf>
      <font>
        <color theme="9" tint="0.59996337778862885"/>
      </font>
      <fill>
        <patternFill patternType="none">
          <bgColor auto="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FreqTabel1!$J$2</c:f>
              <c:strCache>
                <c:ptCount val="1"/>
                <c:pt idx="0">
                  <c:v>AbsFreq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FreqTabel1!$I$3:$I$12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FreqTabel1!$J$3:$J$12</c:f>
              <c:numCache>
                <c:formatCode>General</c:formatCode>
                <c:ptCount val="10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6-4C6E-A592-9B7FD3B82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9586880"/>
        <c:axId val="1530720160"/>
      </c:barChart>
      <c:lineChart>
        <c:grouping val="standard"/>
        <c:varyColors val="0"/>
        <c:ser>
          <c:idx val="1"/>
          <c:order val="1"/>
          <c:tx>
            <c:strRef>
              <c:f>FreqTabel1!$K$2</c:f>
              <c:strCache>
                <c:ptCount val="1"/>
                <c:pt idx="0">
                  <c:v>CumAbsFreq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FreqTabel1!$I$3:$I$12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FreqTabel1!$K$3:$K$12</c:f>
              <c:numCache>
                <c:formatCode>General</c:formatCode>
                <c:ptCount val="10"/>
                <c:pt idx="0">
                  <c:v>0</c:v>
                </c:pt>
                <c:pt idx="1">
                  <c:v>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34</c:v>
                </c:pt>
                <c:pt idx="8">
                  <c:v>38</c:v>
                </c:pt>
                <c:pt idx="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6-4C6E-A592-9B7FD3B82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625136"/>
        <c:axId val="1626647888"/>
      </c:lineChart>
      <c:catAx>
        <c:axId val="152958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30720160"/>
        <c:crosses val="autoZero"/>
        <c:auto val="1"/>
        <c:lblAlgn val="ctr"/>
        <c:lblOffset val="100"/>
        <c:noMultiLvlLbl val="0"/>
      </c:catAx>
      <c:valAx>
        <c:axId val="153072016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29586880"/>
        <c:crosses val="autoZero"/>
        <c:crossBetween val="between"/>
        <c:majorUnit val="5"/>
      </c:valAx>
      <c:valAx>
        <c:axId val="16266478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19625136"/>
        <c:crosses val="max"/>
        <c:crossBetween val="between"/>
        <c:majorUnit val="20"/>
      </c:valAx>
      <c:catAx>
        <c:axId val="161962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6647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FreqTabel1!$L$17</c:f>
              <c:strCache>
                <c:ptCount val="1"/>
                <c:pt idx="0">
                  <c:v>RelFreq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FreqTabel1!$I$18:$I$27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FreqTabel1!$L$18:$L$27</c:f>
              <c:numCache>
                <c:formatCode>0.0%</c:formatCode>
                <c:ptCount val="10"/>
                <c:pt idx="0">
                  <c:v>0</c:v>
                </c:pt>
                <c:pt idx="1">
                  <c:v>0.14000000000000001</c:v>
                </c:pt>
                <c:pt idx="2">
                  <c:v>0.1</c:v>
                </c:pt>
                <c:pt idx="3">
                  <c:v>0.1</c:v>
                </c:pt>
                <c:pt idx="4">
                  <c:v>0.06</c:v>
                </c:pt>
                <c:pt idx="5">
                  <c:v>0.08</c:v>
                </c:pt>
                <c:pt idx="6">
                  <c:v>0.08</c:v>
                </c:pt>
                <c:pt idx="7">
                  <c:v>0.12</c:v>
                </c:pt>
                <c:pt idx="8">
                  <c:v>0.08</c:v>
                </c:pt>
                <c:pt idx="9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1-4648-9AC9-5AF95E96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9586880"/>
        <c:axId val="1530720160"/>
      </c:barChart>
      <c:lineChart>
        <c:grouping val="standard"/>
        <c:varyColors val="0"/>
        <c:ser>
          <c:idx val="1"/>
          <c:order val="1"/>
          <c:tx>
            <c:strRef>
              <c:f>FreqTabel1!$M$17</c:f>
              <c:strCache>
                <c:ptCount val="1"/>
                <c:pt idx="0">
                  <c:v>CumRelFreq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FreqTabel1!$I$3:$I$12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FreqTabel1!$M$18:$M$27</c:f>
              <c:numCache>
                <c:formatCode>0.0%</c:formatCode>
                <c:ptCount val="10"/>
                <c:pt idx="0">
                  <c:v>0</c:v>
                </c:pt>
                <c:pt idx="1">
                  <c:v>0.14000000000000001</c:v>
                </c:pt>
                <c:pt idx="2">
                  <c:v>0.24000000000000002</c:v>
                </c:pt>
                <c:pt idx="3">
                  <c:v>0.34</c:v>
                </c:pt>
                <c:pt idx="4">
                  <c:v>0.4</c:v>
                </c:pt>
                <c:pt idx="5">
                  <c:v>0.48000000000000004</c:v>
                </c:pt>
                <c:pt idx="6">
                  <c:v>0.56000000000000005</c:v>
                </c:pt>
                <c:pt idx="7">
                  <c:v>0.68</c:v>
                </c:pt>
                <c:pt idx="8">
                  <c:v>0.76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1-4648-9AC9-5AF95E96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625136"/>
        <c:axId val="1626647888"/>
      </c:lineChart>
      <c:catAx>
        <c:axId val="152958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30720160"/>
        <c:crosses val="autoZero"/>
        <c:auto val="1"/>
        <c:lblAlgn val="ctr"/>
        <c:lblOffset val="100"/>
        <c:noMultiLvlLbl val="0"/>
      </c:catAx>
      <c:valAx>
        <c:axId val="153072016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29586880"/>
        <c:crosses val="autoZero"/>
        <c:crossBetween val="between"/>
      </c:valAx>
      <c:valAx>
        <c:axId val="1626647888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19625136"/>
        <c:crosses val="max"/>
        <c:crossBetween val="between"/>
        <c:majorUnit val="0.2"/>
      </c:valAx>
      <c:catAx>
        <c:axId val="161962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6647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F6643972-8355-471C-B6EE-79AF1A335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22</xdr:col>
      <xdr:colOff>0</xdr:colOff>
      <xdr:row>13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C927CB3-BCE2-4C84-960D-C296CD74A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22</xdr:col>
      <xdr:colOff>0</xdr:colOff>
      <xdr:row>28</xdr:row>
      <xdr:rowOff>9525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1BE1613-9FA7-4176-974B-F01A8AE99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Verbruggen" refreshedDate="44172.572224189818" createdVersion="6" refreshedVersion="6" minRefreshableVersion="3" recordCount="14" xr:uid="{D0E4F366-479C-4DB5-B31E-5B456D3BE279}">
  <cacheSource type="worksheet">
    <worksheetSource name="tblLLscore"/>
  </cacheSource>
  <cacheFields count="2">
    <cacheField name="LLnr" numFmtId="0">
      <sharedItems containsSemiMixedTypes="0" containsString="0" containsNumber="1" containsInteger="1" minValue="1" maxValue="6" count="6">
        <n v="1"/>
        <n v="2"/>
        <n v="3"/>
        <n v="4"/>
        <n v="5"/>
        <n v="6" u="1"/>
      </sharedItems>
    </cacheField>
    <cacheField name="Score" numFmtId="0">
      <sharedItems containsSemiMixedTypes="0" containsString="0" containsNumber="1" containsInteger="1" minValue="3" maxValue="9" count="6">
        <n v="6"/>
        <n v="9"/>
        <n v="5"/>
        <n v="7"/>
        <n v="3"/>
        <n v="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</r>
  <r>
    <x v="1"/>
    <x v="1"/>
  </r>
  <r>
    <x v="2"/>
    <x v="2"/>
  </r>
  <r>
    <x v="0"/>
    <x v="3"/>
  </r>
  <r>
    <x v="1"/>
    <x v="2"/>
  </r>
  <r>
    <x v="2"/>
    <x v="3"/>
  </r>
  <r>
    <x v="3"/>
    <x v="3"/>
  </r>
  <r>
    <x v="0"/>
    <x v="1"/>
  </r>
  <r>
    <x v="1"/>
    <x v="4"/>
  </r>
  <r>
    <x v="2"/>
    <x v="4"/>
  </r>
  <r>
    <x v="0"/>
    <x v="1"/>
  </r>
  <r>
    <x v="2"/>
    <x v="3"/>
  </r>
  <r>
    <x v="3"/>
    <x v="2"/>
  </r>
  <r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6F8591-A093-4772-BE72-3111A4E57BA5}" name="Draaitabel2" cacheId="1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U2:W8" firstHeaderRow="0" firstDataRow="1" firstDataCol="1"/>
  <pivotFields count="2">
    <pivotField axis="axisRow" dataField="1" showAll="0">
      <items count="7">
        <item x="0"/>
        <item x="1"/>
        <item x="2"/>
        <item x="3"/>
        <item x="4"/>
        <item m="1" x="5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Aantal van LLnr" fld="0" subtotal="count" baseField="0" baseItem="4"/>
    <dataField name="Som van Scor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F5253C-5D0F-438B-BF1B-B417490CEE3B}" name="Draaitabel1" cacheId="1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Q2:S8" firstHeaderRow="0" firstDataRow="1" firstDataCol="1"/>
  <pivotFields count="2">
    <pivotField dataField="1" showAll="0"/>
    <pivotField axis="axisRow" dataField="1" showAll="0">
      <items count="7">
        <item x="4"/>
        <item x="2"/>
        <item x="0"/>
        <item x="3"/>
        <item m="1" x="5"/>
        <item x="1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Aantal van LLnr" fld="0" subtotal="count" baseField="1" baseItem="0"/>
    <dataField name="Som van Scor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1" connectionId="1" xr16:uid="{AEAF3BE9-ED00-4D92-B098-AADA9497802B}" autoFormatId="16" applyNumberFormats="0" applyBorderFormats="0" applyFontFormats="0" applyPatternFormats="0" applyAlignmentFormats="0" applyWidthHeightFormats="0">
  <queryTableRefresh nextId="4">
    <queryTableFields count="3">
      <queryTableField id="1" name="LLnr" tableColumnId="1"/>
      <queryTableField id="2" name="Aantal" tableColumnId="2"/>
      <queryTableField id="3" name="TotScore" tableColumnId="3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C372A2-17F6-4548-9177-6AEA3A2B0A07}" name="tblPWcijfers" displayName="tblPWcijfers" ref="B17:G27" totalsRowShown="0" headerRowDxfId="26" headerRowBorderDxfId="25" tableBorderDxfId="24">
  <autoFilter ref="B17:G27" xr:uid="{4DEAB757-F07D-49A3-9015-6E0B14F52BAE}"/>
  <tableColumns count="6">
    <tableColumn id="1" xr3:uid="{189C81D8-9F05-45FB-8DD4-899A77B0D2AE}" name="Leerling" dataDxfId="23"/>
    <tableColumn id="2" xr3:uid="{8F735251-61A0-4F2D-9E24-ED09E15F626B}" name="PW1"/>
    <tableColumn id="3" xr3:uid="{FBC19591-781B-4E32-AEF9-1E655A840B56}" name="PW2"/>
    <tableColumn id="4" xr3:uid="{1BAA338C-B4A4-414C-B5A1-F03637B76C23}" name="PW3"/>
    <tableColumn id="5" xr3:uid="{A99AE5F9-D7B3-4564-8F55-764D95BAE220}" name="PW4"/>
    <tableColumn id="6" xr3:uid="{AFB8B700-76A8-4186-9CFF-097AE9544A4B}" name="PW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A01471-EEC3-42FC-A781-F9AA3EFAA85B}" name="tblLLscore" displayName="tblLLscore" ref="B2:C17" totalsRowCount="1" headerRowDxfId="10" headerRowBorderDxfId="9" tableBorderDxfId="8">
  <tableColumns count="2">
    <tableColumn id="1" xr3:uid="{0EE42B8A-A6A0-40D6-8E6F-B4CDE4839FD6}" name="LLnr" totalsRowFunction="count"/>
    <tableColumn id="2" xr3:uid="{3F92B086-C8ED-45BA-8CDA-4913A3C2EDAC}" name="Score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6D7CA9-2271-4C2B-A2F0-6DC90D2314EE}" name="tblLLresult" displayName="tblLLresult" ref="I2:K8" totalsRowCount="1" headerRowDxfId="7" tableBorderDxfId="6">
  <autoFilter ref="I2:K7" xr:uid="{EC54169D-682E-4151-9C29-5406A2F8AC8C}"/>
  <tableColumns count="3">
    <tableColumn id="1" xr3:uid="{F7F89B3D-A588-4140-9D39-F69C4E60660A}" name="LLnr" totalsRowFunction="count"/>
    <tableColumn id="2" xr3:uid="{B5E41CD7-0F60-4C16-807D-6426EC52DF0D}" name="Aantal" totalsRowFunction="sum" dataDxfId="5">
      <calculatedColumnFormula>COUNTIF(tblLLscore[LLnr],tblLLresult[[#This Row],[LLnr]])</calculatedColumnFormula>
    </tableColumn>
    <tableColumn id="3" xr3:uid="{0E38A816-9E6B-4C6C-B6D7-A2875A7BBA18}" name="TotScore" totalsRowFunction="sum" dataDxfId="4">
      <calculatedColumnFormula>SUMIF(tblLLscore[LLnr],tblLLresult[[#This Row],[LLnr]],tblLLscore[Score])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3F8413-E84E-4502-BFE6-B2B80CEA3713}" name="tblLLresultPQ" displayName="tblLLresultPQ" ref="M2:O8" tableType="queryTable" totalsRowCount="1" tableBorderDxfId="3">
  <autoFilter ref="M2:O7" xr:uid="{D2A5598D-B54A-452A-A8C0-6D3F4BBBD25E}"/>
  <tableColumns count="3">
    <tableColumn id="1" xr3:uid="{FD3738C9-3686-4EDC-A6CF-148F7A547A62}" uniqueName="1" name="LLnr" totalsRowFunction="count" queryTableFieldId="1" totalsRowDxfId="2"/>
    <tableColumn id="2" xr3:uid="{10D773BC-B7D4-4F48-A2A3-9BC8B4300D0D}" uniqueName="2" name="Aantal" totalsRowFunction="sum" queryTableFieldId="2" totalsRowDxfId="1"/>
    <tableColumn id="3" xr3:uid="{56D5CA4A-0E7C-4A18-8625-7ADFE71F6A43}" uniqueName="3" name="TotScore" totalsRowFunction="sum" queryTableFieldId="3" totalsRowDxfId="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9AFA531-AACF-4964-965E-F92CE7924511}" name="tblLLscore2" displayName="tblLLscore2" ref="B2:C102" totalsRowShown="0">
  <tableColumns count="2">
    <tableColumn id="1" xr3:uid="{D323772B-E15C-4539-9CCF-CD8D5D1636A1}" name="Leerling"/>
    <tableColumn id="2" xr3:uid="{5CB148C4-2CC6-4BE4-9DC2-F7F3C7416DA6}" name="Sco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DA090-D416-4E66-A80C-1DB8AFC1F66C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70" customWidth="1"/>
    <col min="2" max="3" width="8.7109375" style="70" customWidth="1"/>
    <col min="4" max="4" width="2.7109375" style="70" customWidth="1"/>
    <col min="5" max="13" width="8.7109375" style="70" customWidth="1"/>
    <col min="14" max="14" width="5.7109375" style="87" customWidth="1"/>
    <col min="15" max="15" width="10.28515625" style="70" customWidth="1"/>
    <col min="16" max="16" width="2.7109375" style="70" customWidth="1"/>
    <col min="17" max="26" width="9.140625" style="70" customWidth="1"/>
    <col min="27" max="16384" width="9.140625" style="70" hidden="1"/>
  </cols>
  <sheetData>
    <row r="1" spans="1:44" ht="7.15" customHeight="1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</row>
    <row r="2" spans="1:44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</row>
    <row r="3" spans="1:44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4" spans="1:44" ht="13.5" thickBot="1" x14ac:dyDescent="0.25">
      <c r="A4" s="68"/>
      <c r="B4" s="68"/>
      <c r="C4" s="68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71"/>
      <c r="P4" s="71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</row>
    <row r="5" spans="1:44" ht="13.5" thickTop="1" x14ac:dyDescent="0.2">
      <c r="A5" s="68"/>
      <c r="B5" s="68"/>
      <c r="C5" s="68"/>
      <c r="D5" s="71"/>
      <c r="E5" s="73"/>
      <c r="F5" s="74"/>
      <c r="G5" s="74"/>
      <c r="H5" s="74"/>
      <c r="I5" s="74"/>
      <c r="J5" s="74"/>
      <c r="K5" s="74"/>
      <c r="L5" s="74"/>
      <c r="M5" s="74"/>
      <c r="N5" s="74"/>
      <c r="O5" s="75"/>
      <c r="P5" s="71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</row>
    <row r="6" spans="1:44" ht="20.25" x14ac:dyDescent="0.3">
      <c r="A6" s="68"/>
      <c r="B6" s="68"/>
      <c r="C6" s="68"/>
      <c r="D6" s="71"/>
      <c r="E6" s="76"/>
      <c r="F6" s="77"/>
      <c r="G6" s="72"/>
      <c r="H6" s="72"/>
      <c r="I6" s="72"/>
      <c r="J6" s="72"/>
      <c r="K6" s="72"/>
      <c r="L6" s="72"/>
      <c r="M6" s="72"/>
      <c r="N6" s="72"/>
      <c r="O6" s="78"/>
      <c r="P6" s="71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</row>
    <row r="7" spans="1:44" x14ac:dyDescent="0.2">
      <c r="A7" s="68"/>
      <c r="B7" s="68"/>
      <c r="C7" s="68"/>
      <c r="D7" s="71"/>
      <c r="E7" s="76"/>
      <c r="F7" s="72"/>
      <c r="G7" s="72"/>
      <c r="H7" s="72"/>
      <c r="I7" s="72"/>
      <c r="J7" s="72"/>
      <c r="K7" s="72"/>
      <c r="L7" s="72"/>
      <c r="M7" s="72"/>
      <c r="N7" s="72"/>
      <c r="O7" s="78"/>
      <c r="P7" s="71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</row>
    <row r="8" spans="1:44" x14ac:dyDescent="0.2">
      <c r="A8" s="68"/>
      <c r="B8" s="68"/>
      <c r="C8" s="68"/>
      <c r="D8" s="71"/>
      <c r="E8" s="76"/>
      <c r="F8" s="72"/>
      <c r="G8" s="72"/>
      <c r="H8" s="72"/>
      <c r="I8" s="72"/>
      <c r="J8" s="72"/>
      <c r="K8" s="72"/>
      <c r="L8" s="72"/>
      <c r="M8" s="72"/>
      <c r="N8" s="72"/>
      <c r="O8" s="78"/>
      <c r="P8" s="71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</row>
    <row r="9" spans="1:44" x14ac:dyDescent="0.2">
      <c r="A9" s="68"/>
      <c r="B9" s="68"/>
      <c r="C9" s="68"/>
      <c r="D9" s="71"/>
      <c r="E9" s="76"/>
      <c r="F9" s="72"/>
      <c r="G9" s="72"/>
      <c r="H9" s="72"/>
      <c r="I9" s="72"/>
      <c r="J9" s="72"/>
      <c r="K9" s="72"/>
      <c r="L9" s="72"/>
      <c r="M9" s="72"/>
      <c r="N9" s="72"/>
      <c r="O9" s="78"/>
      <c r="P9" s="71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</row>
    <row r="10" spans="1:44" x14ac:dyDescent="0.2">
      <c r="A10" s="68"/>
      <c r="B10" s="68"/>
      <c r="C10" s="68"/>
      <c r="D10" s="71"/>
      <c r="E10" s="76"/>
      <c r="F10" s="72"/>
      <c r="G10" s="72"/>
      <c r="H10" s="72"/>
      <c r="I10" s="72"/>
      <c r="J10" s="72"/>
      <c r="K10" s="72"/>
      <c r="L10" s="72"/>
      <c r="M10" s="72"/>
      <c r="N10" s="72"/>
      <c r="O10" s="78"/>
      <c r="P10" s="71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</row>
    <row r="11" spans="1:44" x14ac:dyDescent="0.2">
      <c r="A11" s="68"/>
      <c r="B11" s="68"/>
      <c r="C11" s="68"/>
      <c r="D11" s="71"/>
      <c r="E11" s="76"/>
      <c r="F11" s="72"/>
      <c r="G11" s="72"/>
      <c r="H11" s="72"/>
      <c r="I11" s="72"/>
      <c r="J11" s="72"/>
      <c r="K11" s="72"/>
      <c r="L11" s="72"/>
      <c r="M11" s="72"/>
      <c r="N11" s="72"/>
      <c r="O11" s="78"/>
      <c r="P11" s="71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</row>
    <row r="12" spans="1:44" x14ac:dyDescent="0.2">
      <c r="A12" s="68"/>
      <c r="B12" s="68"/>
      <c r="C12" s="68"/>
      <c r="D12" s="71"/>
      <c r="E12" s="76"/>
      <c r="F12" s="72"/>
      <c r="G12" s="72"/>
      <c r="H12" s="72"/>
      <c r="I12" s="72"/>
      <c r="J12" s="72"/>
      <c r="K12" s="72"/>
      <c r="L12" s="72"/>
      <c r="M12" s="72"/>
      <c r="N12" s="72"/>
      <c r="O12" s="78"/>
      <c r="P12" s="71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</row>
    <row r="13" spans="1:44" x14ac:dyDescent="0.2">
      <c r="A13" s="68"/>
      <c r="B13" s="68"/>
      <c r="C13" s="68"/>
      <c r="D13" s="71"/>
      <c r="E13" s="76"/>
      <c r="F13" s="72"/>
      <c r="G13" s="72"/>
      <c r="H13" s="72"/>
      <c r="I13" s="72"/>
      <c r="J13" s="72"/>
      <c r="K13" s="72"/>
      <c r="L13" s="72"/>
      <c r="M13" s="72"/>
      <c r="N13" s="72"/>
      <c r="O13" s="78"/>
      <c r="P13" s="71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</row>
    <row r="14" spans="1:44" x14ac:dyDescent="0.2">
      <c r="A14" s="68"/>
      <c r="B14" s="68"/>
      <c r="C14" s="68"/>
      <c r="D14" s="71"/>
      <c r="E14" s="76"/>
      <c r="F14" s="72"/>
      <c r="G14" s="72"/>
      <c r="H14" s="72"/>
      <c r="I14" s="72"/>
      <c r="J14" s="72"/>
      <c r="K14" s="72"/>
      <c r="L14" s="72"/>
      <c r="M14" s="72"/>
      <c r="N14" s="72"/>
      <c r="O14" s="78"/>
      <c r="P14" s="71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</row>
    <row r="15" spans="1:44" x14ac:dyDescent="0.2">
      <c r="A15" s="68"/>
      <c r="B15" s="68"/>
      <c r="C15" s="68"/>
      <c r="D15" s="71"/>
      <c r="E15" s="76"/>
      <c r="F15" s="72"/>
      <c r="G15" s="72"/>
      <c r="H15" s="72"/>
      <c r="I15" s="72"/>
      <c r="J15" s="72"/>
      <c r="K15" s="72"/>
      <c r="L15" s="72"/>
      <c r="M15" s="72"/>
      <c r="N15" s="72"/>
      <c r="O15" s="78"/>
      <c r="P15" s="71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</row>
    <row r="16" spans="1:44" x14ac:dyDescent="0.2">
      <c r="A16" s="68"/>
      <c r="B16" s="68"/>
      <c r="C16" s="68"/>
      <c r="D16" s="71"/>
      <c r="E16" s="76"/>
      <c r="F16" s="72"/>
      <c r="G16" s="72"/>
      <c r="H16" s="72"/>
      <c r="I16" s="72"/>
      <c r="J16" s="72"/>
      <c r="K16" s="72"/>
      <c r="L16" s="72"/>
      <c r="M16" s="72"/>
      <c r="N16" s="72"/>
      <c r="O16" s="78"/>
      <c r="P16" s="71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1:44" x14ac:dyDescent="0.2">
      <c r="A17" s="68"/>
      <c r="B17" s="68"/>
      <c r="C17" s="68"/>
      <c r="D17" s="71"/>
      <c r="E17" s="76"/>
      <c r="F17" s="72"/>
      <c r="G17" s="72"/>
      <c r="H17" s="72"/>
      <c r="I17" s="72"/>
      <c r="J17" s="72"/>
      <c r="K17" s="72"/>
      <c r="L17" s="72"/>
      <c r="M17" s="72"/>
      <c r="N17" s="72"/>
      <c r="O17" s="78"/>
      <c r="P17" s="71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</row>
    <row r="18" spans="1:44" ht="37.5" x14ac:dyDescent="0.5">
      <c r="A18" s="68"/>
      <c r="B18" s="68"/>
      <c r="C18" s="68"/>
      <c r="D18" s="71"/>
      <c r="E18" s="76"/>
      <c r="F18" s="72"/>
      <c r="G18" s="72"/>
      <c r="H18" s="72"/>
      <c r="I18" s="72"/>
      <c r="J18" s="72"/>
      <c r="K18" s="72"/>
      <c r="L18" s="72"/>
      <c r="M18" s="72"/>
      <c r="N18" s="79"/>
      <c r="O18" s="78"/>
      <c r="P18" s="71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</row>
    <row r="19" spans="1:44" x14ac:dyDescent="0.2">
      <c r="A19" s="68"/>
      <c r="B19" s="68"/>
      <c r="C19" s="68"/>
      <c r="D19" s="71"/>
      <c r="E19" s="76"/>
      <c r="F19" s="72"/>
      <c r="G19" s="72"/>
      <c r="H19" s="72"/>
      <c r="I19" s="72"/>
      <c r="J19" s="72"/>
      <c r="K19" s="72"/>
      <c r="L19" s="72"/>
      <c r="M19" s="72"/>
      <c r="N19" s="72"/>
      <c r="O19" s="78"/>
      <c r="P19" s="71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</row>
    <row r="20" spans="1:44" x14ac:dyDescent="0.2">
      <c r="A20" s="68"/>
      <c r="B20" s="68"/>
      <c r="C20" s="68"/>
      <c r="D20" s="71"/>
      <c r="E20" s="76"/>
      <c r="F20" s="72"/>
      <c r="G20" s="72"/>
      <c r="H20" s="72"/>
      <c r="I20" s="72"/>
      <c r="J20" s="72"/>
      <c r="K20" s="72"/>
      <c r="L20" s="72"/>
      <c r="M20" s="72"/>
      <c r="N20" s="72"/>
      <c r="O20" s="78"/>
      <c r="P20" s="71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</row>
    <row r="21" spans="1:44" x14ac:dyDescent="0.2">
      <c r="A21" s="68"/>
      <c r="B21" s="68"/>
      <c r="C21" s="68"/>
      <c r="D21" s="71"/>
      <c r="E21" s="76"/>
      <c r="F21" s="72"/>
      <c r="G21" s="72"/>
      <c r="H21" s="72"/>
      <c r="I21" s="72"/>
      <c r="J21" s="72"/>
      <c r="K21" s="72"/>
      <c r="L21" s="72"/>
      <c r="M21" s="72"/>
      <c r="N21" s="72"/>
      <c r="O21" s="78"/>
      <c r="P21" s="71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  <row r="22" spans="1:44" x14ac:dyDescent="0.2">
      <c r="A22" s="68"/>
      <c r="B22" s="68"/>
      <c r="C22" s="68"/>
      <c r="D22" s="71"/>
      <c r="E22" s="76"/>
      <c r="F22" s="72"/>
      <c r="G22" s="72"/>
      <c r="H22" s="72"/>
      <c r="I22" s="72"/>
      <c r="J22" s="72"/>
      <c r="K22" s="72"/>
      <c r="L22" s="72"/>
      <c r="M22" s="72"/>
      <c r="N22" s="72"/>
      <c r="O22" s="78"/>
      <c r="P22" s="71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</row>
    <row r="23" spans="1:44" x14ac:dyDescent="0.2">
      <c r="A23" s="68"/>
      <c r="B23" s="68"/>
      <c r="C23" s="68"/>
      <c r="D23" s="71"/>
      <c r="E23" s="76"/>
      <c r="F23" s="72"/>
      <c r="G23" s="72"/>
      <c r="H23" s="72"/>
      <c r="I23" s="72"/>
      <c r="J23" s="72"/>
      <c r="K23" s="72"/>
      <c r="L23" s="72"/>
      <c r="M23" s="72"/>
      <c r="N23" s="72"/>
      <c r="O23" s="78"/>
      <c r="P23" s="71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</row>
    <row r="24" spans="1:44" ht="23.25" x14ac:dyDescent="0.35">
      <c r="A24" s="68"/>
      <c r="B24" s="68"/>
      <c r="C24" s="68"/>
      <c r="D24" s="71"/>
      <c r="E24" s="76"/>
      <c r="F24" s="72"/>
      <c r="G24" s="72"/>
      <c r="H24" s="72"/>
      <c r="I24" s="72"/>
      <c r="J24" s="72"/>
      <c r="K24" s="72"/>
      <c r="L24" s="72"/>
      <c r="M24" s="72"/>
      <c r="N24" s="80" t="s">
        <v>98</v>
      </c>
      <c r="O24" s="78"/>
      <c r="P24" s="71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4" x14ac:dyDescent="0.2">
      <c r="A25" s="68"/>
      <c r="B25" s="68"/>
      <c r="C25" s="68"/>
      <c r="D25" s="71"/>
      <c r="E25" s="76"/>
      <c r="F25" s="72"/>
      <c r="G25" s="72"/>
      <c r="H25" s="72"/>
      <c r="I25" s="72"/>
      <c r="J25" s="72"/>
      <c r="K25" s="72"/>
      <c r="L25" s="72"/>
      <c r="M25" s="72"/>
      <c r="N25" s="72"/>
      <c r="O25" s="78"/>
      <c r="P25" s="71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4" x14ac:dyDescent="0.2">
      <c r="A26" s="68"/>
      <c r="B26" s="68"/>
      <c r="C26" s="68"/>
      <c r="D26" s="71"/>
      <c r="E26" s="76"/>
      <c r="F26" s="72"/>
      <c r="G26" s="72"/>
      <c r="H26" s="72"/>
      <c r="I26" s="72"/>
      <c r="J26" s="72"/>
      <c r="K26" s="72"/>
      <c r="L26" s="72"/>
      <c r="M26" s="72"/>
      <c r="N26" s="72"/>
      <c r="O26" s="78"/>
      <c r="P26" s="71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</row>
    <row r="27" spans="1:44" x14ac:dyDescent="0.2">
      <c r="A27" s="68"/>
      <c r="B27" s="68"/>
      <c r="C27" s="68"/>
      <c r="D27" s="71"/>
      <c r="E27" s="76"/>
      <c r="F27" s="72"/>
      <c r="G27" s="72"/>
      <c r="H27" s="72"/>
      <c r="I27" s="72"/>
      <c r="J27" s="72"/>
      <c r="K27" s="72"/>
      <c r="L27" s="72"/>
      <c r="M27" s="72"/>
      <c r="N27" s="72"/>
      <c r="O27" s="78"/>
      <c r="P27" s="71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</row>
    <row r="28" spans="1:44" x14ac:dyDescent="0.2">
      <c r="A28" s="68"/>
      <c r="B28" s="68"/>
      <c r="C28" s="68"/>
      <c r="D28" s="71"/>
      <c r="E28" s="76"/>
      <c r="F28" s="72"/>
      <c r="G28" s="72"/>
      <c r="H28" s="72"/>
      <c r="I28" s="72"/>
      <c r="J28" s="72"/>
      <c r="K28" s="72"/>
      <c r="L28" s="72"/>
      <c r="M28" s="72"/>
      <c r="N28" s="72"/>
      <c r="O28" s="78"/>
      <c r="P28" s="71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</row>
    <row r="29" spans="1:44" x14ac:dyDescent="0.2">
      <c r="A29" s="68"/>
      <c r="B29" s="68"/>
      <c r="C29" s="68"/>
      <c r="D29" s="71"/>
      <c r="E29" s="76"/>
      <c r="F29" s="72"/>
      <c r="G29" s="72"/>
      <c r="H29" s="72"/>
      <c r="I29" s="72"/>
      <c r="J29" s="72"/>
      <c r="K29" s="72"/>
      <c r="L29" s="72"/>
      <c r="M29" s="72"/>
      <c r="N29" s="72"/>
      <c r="O29" s="78"/>
      <c r="P29" s="71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</row>
    <row r="30" spans="1:44" x14ac:dyDescent="0.2">
      <c r="A30" s="68"/>
      <c r="B30" s="68"/>
      <c r="C30" s="68"/>
      <c r="D30" s="71"/>
      <c r="E30" s="76"/>
      <c r="F30" s="72"/>
      <c r="G30" s="72"/>
      <c r="H30" s="72"/>
      <c r="I30" s="72"/>
      <c r="J30" s="72"/>
      <c r="K30" s="72"/>
      <c r="L30" s="72"/>
      <c r="M30" s="72"/>
      <c r="N30" s="72"/>
      <c r="O30" s="78"/>
      <c r="P30" s="71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</row>
    <row r="31" spans="1:44" x14ac:dyDescent="0.2">
      <c r="A31" s="68"/>
      <c r="B31" s="68"/>
      <c r="C31" s="68"/>
      <c r="D31" s="71"/>
      <c r="E31" s="76"/>
      <c r="F31" s="72"/>
      <c r="G31" s="72"/>
      <c r="H31" s="72"/>
      <c r="I31" s="72"/>
      <c r="J31" s="72"/>
      <c r="K31" s="72"/>
      <c r="L31" s="72"/>
      <c r="M31" s="72"/>
      <c r="N31" s="72"/>
      <c r="O31" s="78"/>
      <c r="P31" s="71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</row>
    <row r="32" spans="1:44" x14ac:dyDescent="0.2">
      <c r="A32" s="68"/>
      <c r="B32" s="68"/>
      <c r="C32" s="68"/>
      <c r="D32" s="71"/>
      <c r="E32" s="76"/>
      <c r="F32" s="72"/>
      <c r="G32" s="72"/>
      <c r="H32" s="72"/>
      <c r="I32" s="72"/>
      <c r="J32" s="72"/>
      <c r="K32" s="72"/>
      <c r="L32" s="72"/>
      <c r="M32" s="72"/>
      <c r="N32" s="72"/>
      <c r="O32" s="78"/>
      <c r="P32" s="71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</row>
    <row r="33" spans="1:44" x14ac:dyDescent="0.2">
      <c r="A33" s="68"/>
      <c r="B33" s="68"/>
      <c r="C33" s="68"/>
      <c r="D33" s="71"/>
      <c r="E33" s="76"/>
      <c r="F33" s="72"/>
      <c r="G33" s="72"/>
      <c r="H33" s="72"/>
      <c r="I33" s="72"/>
      <c r="J33" s="72"/>
      <c r="K33" s="72"/>
      <c r="L33" s="72"/>
      <c r="M33" s="72"/>
      <c r="N33" s="81" t="s">
        <v>96</v>
      </c>
      <c r="O33" s="78"/>
      <c r="P33" s="71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</row>
    <row r="34" spans="1:44" x14ac:dyDescent="0.2">
      <c r="A34" s="68"/>
      <c r="B34" s="68"/>
      <c r="C34" s="68"/>
      <c r="D34" s="71"/>
      <c r="E34" s="76"/>
      <c r="F34" s="72"/>
      <c r="G34" s="72"/>
      <c r="H34" s="72"/>
      <c r="I34" s="72"/>
      <c r="J34" s="72"/>
      <c r="K34" s="72"/>
      <c r="L34" s="72"/>
      <c r="M34" s="72"/>
      <c r="N34" s="82" t="s">
        <v>97</v>
      </c>
      <c r="O34" s="78"/>
      <c r="P34" s="71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</row>
    <row r="35" spans="1:44" x14ac:dyDescent="0.2">
      <c r="A35" s="68"/>
      <c r="B35" s="68"/>
      <c r="C35" s="68"/>
      <c r="D35" s="71"/>
      <c r="E35" s="76"/>
      <c r="F35" s="72"/>
      <c r="G35" s="72"/>
      <c r="H35" s="72"/>
      <c r="I35" s="72"/>
      <c r="J35" s="72"/>
      <c r="K35" s="72"/>
      <c r="L35" s="72"/>
      <c r="M35" s="72"/>
      <c r="N35" s="83"/>
      <c r="O35" s="78"/>
      <c r="P35" s="71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</row>
    <row r="36" spans="1:44" x14ac:dyDescent="0.2">
      <c r="A36" s="68"/>
      <c r="B36" s="68"/>
      <c r="C36" s="68"/>
      <c r="D36" s="71"/>
      <c r="E36" s="76"/>
      <c r="F36" s="72"/>
      <c r="G36" s="72"/>
      <c r="H36" s="72"/>
      <c r="I36" s="72"/>
      <c r="J36" s="72"/>
      <c r="K36" s="72"/>
      <c r="L36" s="72"/>
      <c r="M36" s="72"/>
      <c r="N36" s="72"/>
      <c r="O36" s="78"/>
      <c r="P36" s="71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</row>
    <row r="37" spans="1:44" ht="13.5" thickBot="1" x14ac:dyDescent="0.25">
      <c r="A37" s="68"/>
      <c r="B37" s="68"/>
      <c r="C37" s="68"/>
      <c r="D37" s="71"/>
      <c r="E37" s="84"/>
      <c r="F37" s="85"/>
      <c r="G37" s="85"/>
      <c r="H37" s="85"/>
      <c r="I37" s="85"/>
      <c r="J37" s="85"/>
      <c r="K37" s="85"/>
      <c r="L37" s="85"/>
      <c r="M37" s="85"/>
      <c r="N37" s="85"/>
      <c r="O37" s="86"/>
      <c r="P37" s="71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</row>
    <row r="38" spans="1:44" ht="13.5" thickTop="1" x14ac:dyDescent="0.2">
      <c r="A38" s="68"/>
      <c r="B38" s="68"/>
      <c r="C38" s="6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  <c r="O38" s="71"/>
      <c r="P38" s="71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</row>
    <row r="39" spans="1:44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9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</row>
    <row r="40" spans="1:44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9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</row>
    <row r="41" spans="1:44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9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</row>
    <row r="42" spans="1:44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</row>
    <row r="43" spans="1:44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9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</row>
    <row r="44" spans="1:44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9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</row>
    <row r="45" spans="1:44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9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</row>
    <row r="46" spans="1:44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9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</row>
    <row r="47" spans="1:44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9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</row>
    <row r="48" spans="1:44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</row>
    <row r="49" spans="1:44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9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</row>
    <row r="50" spans="1:44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9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</row>
    <row r="51" spans="1:44" hidden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9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</row>
    <row r="52" spans="1:44" hidden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9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</row>
    <row r="53" spans="1:44" hidden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9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</row>
    <row r="54" spans="1:44" hidden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9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</row>
    <row r="55" spans="1:44" hidden="1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9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</row>
    <row r="56" spans="1:44" hidden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9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</row>
    <row r="57" spans="1:44" hidden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9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</row>
    <row r="58" spans="1:44" hidden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9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</row>
    <row r="59" spans="1:44" hidden="1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9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</row>
    <row r="60" spans="1:44" hidden="1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9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</row>
    <row r="61" spans="1:44" hidden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9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</row>
    <row r="62" spans="1:44" hidden="1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9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</row>
    <row r="63" spans="1:44" hidden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9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</row>
    <row r="64" spans="1:44" hidden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9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</row>
    <row r="65" spans="1:44" hidden="1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9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</row>
    <row r="66" spans="1:44" hidden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9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</row>
    <row r="67" spans="1:44" hidden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9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</row>
    <row r="68" spans="1:44" hidden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9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</row>
    <row r="69" spans="1:44" hidden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9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</row>
    <row r="70" spans="1:44" hidden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9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</row>
    <row r="71" spans="1:44" hidden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9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</row>
    <row r="72" spans="1:44" hidden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9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</row>
    <row r="73" spans="1:44" hidden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9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</row>
    <row r="74" spans="1:44" hidden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9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</row>
    <row r="75" spans="1:44" hidden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9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</row>
    <row r="76" spans="1:44" hidden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9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</row>
    <row r="77" spans="1:44" hidden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9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</row>
    <row r="78" spans="1:44" hidden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9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</row>
    <row r="79" spans="1:44" hidden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9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</row>
    <row r="80" spans="1:44" hidden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9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</row>
    <row r="81" spans="1:44" hidden="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9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</row>
    <row r="82" spans="1:44" hidden="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9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</row>
  </sheetData>
  <sheetProtection selectLockedCells="1" selectUnlockedCells="1"/>
  <hyperlinks>
    <hyperlink ref="N34" r:id="rId1" tooltip="Klik hier voor meer tips." xr:uid="{D17D24B0-C230-448E-9AE6-957881A94E1B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F7A67-58D7-49B9-8139-79D25DF4598F}">
  <dimension ref="B2:G26"/>
  <sheetViews>
    <sheetView workbookViewId="0"/>
  </sheetViews>
  <sheetFormatPr defaultRowHeight="15" x14ac:dyDescent="0.25"/>
  <cols>
    <col min="1" max="1" width="3.28515625" customWidth="1"/>
    <col min="2" max="7" width="7.85546875" customWidth="1"/>
  </cols>
  <sheetData>
    <row r="2" spans="2:7" x14ac:dyDescent="0.25">
      <c r="B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x14ac:dyDescent="0.25">
      <c r="B3" t="s">
        <v>6</v>
      </c>
      <c r="C3" s="39">
        <f t="shared" ref="C3:G12" ca="1" si="0">RANDBETWEEN(2,10)</f>
        <v>7</v>
      </c>
      <c r="D3" s="39">
        <f t="shared" ca="1" si="0"/>
        <v>10</v>
      </c>
      <c r="E3" s="39">
        <f t="shared" ca="1" si="0"/>
        <v>3</v>
      </c>
      <c r="F3" s="39">
        <f t="shared" ca="1" si="0"/>
        <v>4</v>
      </c>
      <c r="G3" s="39">
        <f t="shared" ca="1" si="0"/>
        <v>3</v>
      </c>
    </row>
    <row r="4" spans="2:7" x14ac:dyDescent="0.25">
      <c r="B4" t="s">
        <v>7</v>
      </c>
      <c r="C4" s="39">
        <f t="shared" ca="1" si="0"/>
        <v>9</v>
      </c>
      <c r="D4" s="39">
        <f t="shared" ca="1" si="0"/>
        <v>7</v>
      </c>
      <c r="E4" s="39">
        <f t="shared" ca="1" si="0"/>
        <v>7</v>
      </c>
      <c r="F4" s="39">
        <f t="shared" ca="1" si="0"/>
        <v>4</v>
      </c>
      <c r="G4" s="39">
        <f t="shared" ca="1" si="0"/>
        <v>8</v>
      </c>
    </row>
    <row r="5" spans="2:7" x14ac:dyDescent="0.25">
      <c r="B5" t="s">
        <v>8</v>
      </c>
      <c r="C5" s="39">
        <f t="shared" ca="1" si="0"/>
        <v>8</v>
      </c>
      <c r="D5" s="39">
        <f t="shared" ca="1" si="0"/>
        <v>10</v>
      </c>
      <c r="E5" s="39">
        <f t="shared" ca="1" si="0"/>
        <v>2</v>
      </c>
      <c r="F5" s="39">
        <f t="shared" ca="1" si="0"/>
        <v>7</v>
      </c>
      <c r="G5" s="39">
        <f t="shared" ca="1" si="0"/>
        <v>6</v>
      </c>
    </row>
    <row r="6" spans="2:7" x14ac:dyDescent="0.25">
      <c r="B6" t="s">
        <v>9</v>
      </c>
      <c r="C6" s="39">
        <f t="shared" ca="1" si="0"/>
        <v>10</v>
      </c>
      <c r="D6" s="39">
        <f t="shared" ca="1" si="0"/>
        <v>7</v>
      </c>
      <c r="E6" s="39">
        <f t="shared" ca="1" si="0"/>
        <v>8</v>
      </c>
      <c r="F6" s="39">
        <f t="shared" ca="1" si="0"/>
        <v>6</v>
      </c>
      <c r="G6" s="39">
        <f t="shared" ca="1" si="0"/>
        <v>8</v>
      </c>
    </row>
    <row r="7" spans="2:7" x14ac:dyDescent="0.25">
      <c r="B7" t="s">
        <v>10</v>
      </c>
      <c r="C7" s="39">
        <f t="shared" ca="1" si="0"/>
        <v>4</v>
      </c>
      <c r="D7" s="39">
        <f t="shared" ca="1" si="0"/>
        <v>6</v>
      </c>
      <c r="E7" s="39">
        <f t="shared" ca="1" si="0"/>
        <v>8</v>
      </c>
      <c r="F7" s="39">
        <f t="shared" ca="1" si="0"/>
        <v>4</v>
      </c>
      <c r="G7" s="39">
        <f t="shared" ca="1" si="0"/>
        <v>8</v>
      </c>
    </row>
    <row r="8" spans="2:7" x14ac:dyDescent="0.25">
      <c r="B8" t="s">
        <v>11</v>
      </c>
      <c r="C8" s="39">
        <f t="shared" ca="1" si="0"/>
        <v>9</v>
      </c>
      <c r="D8" s="39">
        <f t="shared" ca="1" si="0"/>
        <v>10</v>
      </c>
      <c r="E8" s="39">
        <f t="shared" ca="1" si="0"/>
        <v>8</v>
      </c>
      <c r="F8" s="39">
        <f t="shared" ca="1" si="0"/>
        <v>3</v>
      </c>
      <c r="G8" s="39">
        <f t="shared" ca="1" si="0"/>
        <v>4</v>
      </c>
    </row>
    <row r="9" spans="2:7" x14ac:dyDescent="0.25">
      <c r="B9" t="s">
        <v>12</v>
      </c>
      <c r="C9" s="39">
        <f t="shared" ca="1" si="0"/>
        <v>9</v>
      </c>
      <c r="D9" s="39">
        <f t="shared" ca="1" si="0"/>
        <v>7</v>
      </c>
      <c r="E9" s="39">
        <f t="shared" ca="1" si="0"/>
        <v>10</v>
      </c>
      <c r="F9" s="39">
        <f t="shared" ca="1" si="0"/>
        <v>6</v>
      </c>
      <c r="G9" s="39">
        <f t="shared" ca="1" si="0"/>
        <v>5</v>
      </c>
    </row>
    <row r="10" spans="2:7" x14ac:dyDescent="0.25">
      <c r="B10" t="s">
        <v>13</v>
      </c>
      <c r="C10" s="39">
        <f t="shared" ca="1" si="0"/>
        <v>5</v>
      </c>
      <c r="D10" s="39">
        <f t="shared" ca="1" si="0"/>
        <v>2</v>
      </c>
      <c r="E10" s="39">
        <f t="shared" ca="1" si="0"/>
        <v>7</v>
      </c>
      <c r="F10" s="39">
        <f t="shared" ca="1" si="0"/>
        <v>4</v>
      </c>
      <c r="G10" s="39">
        <f t="shared" ca="1" si="0"/>
        <v>2</v>
      </c>
    </row>
    <row r="11" spans="2:7" x14ac:dyDescent="0.25">
      <c r="B11" t="s">
        <v>14</v>
      </c>
      <c r="C11" s="39">
        <f t="shared" ca="1" si="0"/>
        <v>6</v>
      </c>
      <c r="D11" s="39">
        <f t="shared" ca="1" si="0"/>
        <v>7</v>
      </c>
      <c r="E11" s="39">
        <f t="shared" ca="1" si="0"/>
        <v>6</v>
      </c>
      <c r="F11" s="39">
        <f t="shared" ca="1" si="0"/>
        <v>6</v>
      </c>
      <c r="G11" s="39">
        <f t="shared" ca="1" si="0"/>
        <v>4</v>
      </c>
    </row>
    <row r="12" spans="2:7" x14ac:dyDescent="0.25">
      <c r="B12" t="s">
        <v>15</v>
      </c>
      <c r="C12" s="39">
        <f t="shared" ca="1" si="0"/>
        <v>2</v>
      </c>
      <c r="D12" s="39">
        <f t="shared" ca="1" si="0"/>
        <v>9</v>
      </c>
      <c r="E12" s="39">
        <f t="shared" ca="1" si="0"/>
        <v>9</v>
      </c>
      <c r="F12" s="39">
        <f t="shared" ca="1" si="0"/>
        <v>10</v>
      </c>
      <c r="G12" s="39">
        <f t="shared" ca="1" si="0"/>
        <v>10</v>
      </c>
    </row>
    <row r="16" spans="2:7" x14ac:dyDescent="0.25">
      <c r="B16" t="s">
        <v>0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</row>
    <row r="17" spans="2:7" x14ac:dyDescent="0.25">
      <c r="B17" t="s">
        <v>6</v>
      </c>
      <c r="C17" s="2">
        <f ca="1">RANDBETWEEN(20,100)/10</f>
        <v>3.8</v>
      </c>
      <c r="D17" s="2">
        <f t="shared" ref="D17:G26" ca="1" si="1">RANDBETWEEN(20,100)/10</f>
        <v>3.6</v>
      </c>
      <c r="E17" s="2">
        <f t="shared" ca="1" si="1"/>
        <v>7.2</v>
      </c>
      <c r="F17" s="2">
        <f t="shared" ca="1" si="1"/>
        <v>9.8000000000000007</v>
      </c>
      <c r="G17" s="2">
        <f t="shared" ca="1" si="1"/>
        <v>9.6999999999999993</v>
      </c>
    </row>
    <row r="18" spans="2:7" x14ac:dyDescent="0.25">
      <c r="B18" t="s">
        <v>7</v>
      </c>
      <c r="C18" s="2">
        <f t="shared" ref="C18:C26" ca="1" si="2">RANDBETWEEN(20,100)/10</f>
        <v>5.6</v>
      </c>
      <c r="D18" s="2">
        <f t="shared" ca="1" si="1"/>
        <v>4.8</v>
      </c>
      <c r="E18" s="2">
        <f t="shared" ca="1" si="1"/>
        <v>3.3</v>
      </c>
      <c r="F18" s="2">
        <f t="shared" ca="1" si="1"/>
        <v>2.5</v>
      </c>
      <c r="G18" s="2">
        <f t="shared" ca="1" si="1"/>
        <v>9.9</v>
      </c>
    </row>
    <row r="19" spans="2:7" x14ac:dyDescent="0.25">
      <c r="B19" t="s">
        <v>8</v>
      </c>
      <c r="C19" s="2">
        <f t="shared" ca="1" si="2"/>
        <v>5.8</v>
      </c>
      <c r="D19" s="2">
        <f t="shared" ca="1" si="1"/>
        <v>8.4</v>
      </c>
      <c r="E19" s="2">
        <f t="shared" ca="1" si="1"/>
        <v>6.5</v>
      </c>
      <c r="F19" s="2">
        <f t="shared" ca="1" si="1"/>
        <v>5.5</v>
      </c>
      <c r="G19" s="2">
        <f t="shared" ca="1" si="1"/>
        <v>3.9</v>
      </c>
    </row>
    <row r="20" spans="2:7" x14ac:dyDescent="0.25">
      <c r="B20" t="s">
        <v>9</v>
      </c>
      <c r="C20" s="2">
        <f t="shared" ca="1" si="2"/>
        <v>6</v>
      </c>
      <c r="D20" s="2">
        <f t="shared" ca="1" si="1"/>
        <v>6.4</v>
      </c>
      <c r="E20" s="2">
        <f t="shared" ca="1" si="1"/>
        <v>4.0999999999999996</v>
      </c>
      <c r="F20" s="2">
        <f t="shared" ca="1" si="1"/>
        <v>8.6</v>
      </c>
      <c r="G20" s="2">
        <f t="shared" ca="1" si="1"/>
        <v>6.2</v>
      </c>
    </row>
    <row r="21" spans="2:7" x14ac:dyDescent="0.25">
      <c r="B21" t="s">
        <v>10</v>
      </c>
      <c r="C21" s="2">
        <f t="shared" ca="1" si="2"/>
        <v>4.7</v>
      </c>
      <c r="D21" s="2">
        <f t="shared" ca="1" si="1"/>
        <v>5</v>
      </c>
      <c r="E21" s="2">
        <f t="shared" ca="1" si="1"/>
        <v>7.7</v>
      </c>
      <c r="F21" s="2">
        <f t="shared" ca="1" si="1"/>
        <v>9.6</v>
      </c>
      <c r="G21" s="2">
        <f t="shared" ca="1" si="1"/>
        <v>8</v>
      </c>
    </row>
    <row r="22" spans="2:7" x14ac:dyDescent="0.25">
      <c r="B22" t="s">
        <v>11</v>
      </c>
      <c r="C22" s="2">
        <f t="shared" ca="1" si="2"/>
        <v>5.4</v>
      </c>
      <c r="D22" s="2">
        <f t="shared" ca="1" si="1"/>
        <v>5.3</v>
      </c>
      <c r="E22" s="2">
        <f t="shared" ca="1" si="1"/>
        <v>5.9</v>
      </c>
      <c r="F22" s="2">
        <f t="shared" ca="1" si="1"/>
        <v>2.8</v>
      </c>
      <c r="G22" s="2">
        <f t="shared" ca="1" si="1"/>
        <v>7.7</v>
      </c>
    </row>
    <row r="23" spans="2:7" x14ac:dyDescent="0.25">
      <c r="B23" t="s">
        <v>12</v>
      </c>
      <c r="C23" s="2">
        <f t="shared" ca="1" si="2"/>
        <v>5.5</v>
      </c>
      <c r="D23" s="2">
        <f t="shared" ca="1" si="1"/>
        <v>5.9</v>
      </c>
      <c r="E23" s="2">
        <f t="shared" ca="1" si="1"/>
        <v>6.9</v>
      </c>
      <c r="F23" s="2">
        <f t="shared" ca="1" si="1"/>
        <v>6</v>
      </c>
      <c r="G23" s="2">
        <f t="shared" ca="1" si="1"/>
        <v>2.2000000000000002</v>
      </c>
    </row>
    <row r="24" spans="2:7" x14ac:dyDescent="0.25">
      <c r="B24" t="s">
        <v>13</v>
      </c>
      <c r="C24" s="2">
        <f t="shared" ca="1" si="2"/>
        <v>8.4</v>
      </c>
      <c r="D24" s="2">
        <f t="shared" ca="1" si="1"/>
        <v>3.7</v>
      </c>
      <c r="E24" s="2">
        <f t="shared" ca="1" si="1"/>
        <v>5.8</v>
      </c>
      <c r="F24" s="2">
        <f t="shared" ca="1" si="1"/>
        <v>4.9000000000000004</v>
      </c>
      <c r="G24" s="2">
        <f t="shared" ca="1" si="1"/>
        <v>2.6</v>
      </c>
    </row>
    <row r="25" spans="2:7" x14ac:dyDescent="0.25">
      <c r="B25" t="s">
        <v>14</v>
      </c>
      <c r="C25" s="2">
        <f t="shared" ca="1" si="2"/>
        <v>8.3000000000000007</v>
      </c>
      <c r="D25" s="2">
        <f t="shared" ca="1" si="1"/>
        <v>9.8000000000000007</v>
      </c>
      <c r="E25" s="2">
        <f t="shared" ca="1" si="1"/>
        <v>7.3</v>
      </c>
      <c r="F25" s="2">
        <f t="shared" ca="1" si="1"/>
        <v>7.5</v>
      </c>
      <c r="G25" s="2">
        <f t="shared" ca="1" si="1"/>
        <v>8.6</v>
      </c>
    </row>
    <row r="26" spans="2:7" x14ac:dyDescent="0.25">
      <c r="B26" t="s">
        <v>15</v>
      </c>
      <c r="C26" s="2">
        <f t="shared" ca="1" si="2"/>
        <v>7.4</v>
      </c>
      <c r="D26" s="2">
        <f t="shared" ca="1" si="1"/>
        <v>8.4</v>
      </c>
      <c r="E26" s="2">
        <f t="shared" ca="1" si="1"/>
        <v>7.8</v>
      </c>
      <c r="F26" s="2">
        <f t="shared" ca="1" si="1"/>
        <v>3.3</v>
      </c>
      <c r="G26" s="2">
        <f t="shared" ca="1" si="1"/>
        <v>6.3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E3D5B-9907-46AC-AD5E-5CFF3E56A222}">
  <dimension ref="B1:O34"/>
  <sheetViews>
    <sheetView workbookViewId="0"/>
  </sheetViews>
  <sheetFormatPr defaultRowHeight="15" x14ac:dyDescent="0.25"/>
  <cols>
    <col min="1" max="1" width="3.28515625" customWidth="1"/>
    <col min="2" max="2" width="10.28515625" customWidth="1"/>
    <col min="8" max="8" width="3.42578125" customWidth="1"/>
    <col min="9" max="9" width="6.7109375" customWidth="1"/>
    <col min="10" max="10" width="12" customWidth="1"/>
    <col min="11" max="11" width="11.7109375" bestFit="1" customWidth="1"/>
    <col min="12" max="14" width="12" customWidth="1"/>
    <col min="15" max="15" width="13.42578125" customWidth="1"/>
    <col min="16" max="16" width="4.85546875" customWidth="1"/>
  </cols>
  <sheetData>
    <row r="1" spans="2:15" ht="15.75" thickBot="1" x14ac:dyDescent="0.3"/>
    <row r="2" spans="2:15" x14ac:dyDescent="0.25">
      <c r="B2" s="32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1" t="s">
        <v>5</v>
      </c>
      <c r="I2" s="57" t="s">
        <v>27</v>
      </c>
      <c r="J2" s="51" t="s">
        <v>91</v>
      </c>
      <c r="K2" s="52" t="s">
        <v>23</v>
      </c>
      <c r="L2" s="52" t="s">
        <v>24</v>
      </c>
      <c r="M2" s="52" t="s">
        <v>25</v>
      </c>
      <c r="N2" s="51" t="s">
        <v>26</v>
      </c>
      <c r="O2" s="41" t="s">
        <v>90</v>
      </c>
    </row>
    <row r="3" spans="2:15" x14ac:dyDescent="0.25">
      <c r="B3" s="33" t="s">
        <v>6</v>
      </c>
      <c r="C3" s="6">
        <v>2</v>
      </c>
      <c r="D3" s="6">
        <v>10</v>
      </c>
      <c r="E3" s="6">
        <v>6</v>
      </c>
      <c r="F3" s="6">
        <v>10</v>
      </c>
      <c r="G3" s="28">
        <v>2</v>
      </c>
      <c r="I3" s="4">
        <v>1</v>
      </c>
      <c r="J3" s="20">
        <f>COUNTIF($C$3:$G$12,I3)</f>
        <v>0</v>
      </c>
      <c r="K3" s="6">
        <f>J3</f>
        <v>0</v>
      </c>
      <c r="L3" s="48">
        <f>J3/$J$13</f>
        <v>0</v>
      </c>
      <c r="M3" s="48">
        <f>L3</f>
        <v>0</v>
      </c>
      <c r="N3" s="20">
        <f t="array" ref="N3:N12">FREQUENCY(C3:G12,I3:I12)</f>
        <v>0</v>
      </c>
      <c r="O3" s="56">
        <f>FREQUENCY($C$3:$G$12,I3)</f>
        <v>0</v>
      </c>
    </row>
    <row r="4" spans="2:15" x14ac:dyDescent="0.25">
      <c r="B4" s="33" t="s">
        <v>7</v>
      </c>
      <c r="C4" s="6">
        <v>3</v>
      </c>
      <c r="D4" s="6">
        <v>3</v>
      </c>
      <c r="E4" s="6">
        <v>4</v>
      </c>
      <c r="F4" s="6">
        <v>2</v>
      </c>
      <c r="G4" s="28">
        <v>5</v>
      </c>
      <c r="I4" s="4">
        <v>2</v>
      </c>
      <c r="J4" s="20">
        <f t="shared" ref="J4:J12" si="0">COUNTIF($C$3:$G$12,I4)</f>
        <v>7</v>
      </c>
      <c r="K4" s="6">
        <f>K3+J4</f>
        <v>7</v>
      </c>
      <c r="L4" s="48">
        <f t="shared" ref="L4:L12" si="1">J4/$J$13</f>
        <v>0.14000000000000001</v>
      </c>
      <c r="M4" s="48">
        <f>M3+L4</f>
        <v>0.14000000000000001</v>
      </c>
      <c r="N4" s="20">
        <v>7</v>
      </c>
      <c r="O4" s="28">
        <f>FREQUENCY($C$3:$G$12,I4)</f>
        <v>7</v>
      </c>
    </row>
    <row r="5" spans="2:15" x14ac:dyDescent="0.25">
      <c r="B5" s="33" t="s">
        <v>8</v>
      </c>
      <c r="C5" s="6">
        <v>4</v>
      </c>
      <c r="D5" s="6">
        <v>10</v>
      </c>
      <c r="E5" s="6">
        <v>10</v>
      </c>
      <c r="F5" s="6">
        <v>10</v>
      </c>
      <c r="G5" s="28">
        <v>3</v>
      </c>
      <c r="I5" s="4">
        <v>3</v>
      </c>
      <c r="J5" s="20">
        <f t="shared" si="0"/>
        <v>5</v>
      </c>
      <c r="K5" s="6">
        <f t="shared" ref="K5:K12" si="2">K4+J5</f>
        <v>12</v>
      </c>
      <c r="L5" s="48">
        <f t="shared" si="1"/>
        <v>0.1</v>
      </c>
      <c r="M5" s="48">
        <f t="shared" ref="M5:M12" si="3">M4+L5</f>
        <v>0.24000000000000002</v>
      </c>
      <c r="N5" s="20">
        <v>5</v>
      </c>
      <c r="O5" s="28">
        <f>FREQUENCY($C$3:$G$12,I5)</f>
        <v>12</v>
      </c>
    </row>
    <row r="6" spans="2:15" x14ac:dyDescent="0.25">
      <c r="B6" s="33" t="s">
        <v>9</v>
      </c>
      <c r="C6" s="6">
        <v>2</v>
      </c>
      <c r="D6" s="6">
        <v>8</v>
      </c>
      <c r="E6" s="6">
        <v>10</v>
      </c>
      <c r="F6" s="6">
        <v>3</v>
      </c>
      <c r="G6" s="28">
        <v>9</v>
      </c>
      <c r="I6" s="4">
        <v>4</v>
      </c>
      <c r="J6" s="20">
        <f t="shared" si="0"/>
        <v>5</v>
      </c>
      <c r="K6" s="6">
        <f t="shared" si="2"/>
        <v>17</v>
      </c>
      <c r="L6" s="48">
        <f t="shared" si="1"/>
        <v>0.1</v>
      </c>
      <c r="M6" s="48">
        <f t="shared" si="3"/>
        <v>0.34</v>
      </c>
      <c r="N6" s="20">
        <v>5</v>
      </c>
      <c r="O6" s="28">
        <f t="shared" ref="O6:O12" si="4">FREQUENCY($C$3:$G$12,I6)</f>
        <v>17</v>
      </c>
    </row>
    <row r="7" spans="2:15" x14ac:dyDescent="0.25">
      <c r="B7" s="33" t="s">
        <v>10</v>
      </c>
      <c r="C7" s="6">
        <v>2</v>
      </c>
      <c r="D7" s="6">
        <v>10</v>
      </c>
      <c r="E7" s="6">
        <v>2</v>
      </c>
      <c r="F7" s="6">
        <v>4</v>
      </c>
      <c r="G7" s="28">
        <v>7</v>
      </c>
      <c r="I7" s="4">
        <v>5</v>
      </c>
      <c r="J7" s="20">
        <f t="shared" si="0"/>
        <v>3</v>
      </c>
      <c r="K7" s="6">
        <f t="shared" si="2"/>
        <v>20</v>
      </c>
      <c r="L7" s="48">
        <f t="shared" si="1"/>
        <v>0.06</v>
      </c>
      <c r="M7" s="48">
        <f t="shared" si="3"/>
        <v>0.4</v>
      </c>
      <c r="N7" s="20">
        <v>3</v>
      </c>
      <c r="O7" s="28">
        <f t="shared" si="4"/>
        <v>20</v>
      </c>
    </row>
    <row r="8" spans="2:15" x14ac:dyDescent="0.25">
      <c r="B8" s="33" t="s">
        <v>11</v>
      </c>
      <c r="C8" s="6">
        <v>9</v>
      </c>
      <c r="D8" s="6">
        <v>3</v>
      </c>
      <c r="E8" s="6">
        <v>8</v>
      </c>
      <c r="F8" s="6">
        <v>4</v>
      </c>
      <c r="G8" s="28">
        <v>9</v>
      </c>
      <c r="I8" s="4">
        <v>6</v>
      </c>
      <c r="J8" s="20">
        <f t="shared" si="0"/>
        <v>4</v>
      </c>
      <c r="K8" s="6">
        <f t="shared" si="2"/>
        <v>24</v>
      </c>
      <c r="L8" s="48">
        <f t="shared" si="1"/>
        <v>0.08</v>
      </c>
      <c r="M8" s="48">
        <f t="shared" si="3"/>
        <v>0.48000000000000004</v>
      </c>
      <c r="N8" s="20">
        <v>4</v>
      </c>
      <c r="O8" s="28">
        <f t="shared" si="4"/>
        <v>24</v>
      </c>
    </row>
    <row r="9" spans="2:15" x14ac:dyDescent="0.25">
      <c r="B9" s="33" t="s">
        <v>12</v>
      </c>
      <c r="C9" s="6">
        <v>7</v>
      </c>
      <c r="D9" s="6">
        <v>4</v>
      </c>
      <c r="E9" s="6">
        <v>8</v>
      </c>
      <c r="F9" s="6">
        <v>5</v>
      </c>
      <c r="G9" s="28">
        <v>10</v>
      </c>
      <c r="I9" s="4">
        <v>7</v>
      </c>
      <c r="J9" s="20">
        <f t="shared" si="0"/>
        <v>4</v>
      </c>
      <c r="K9" s="6">
        <f t="shared" si="2"/>
        <v>28</v>
      </c>
      <c r="L9" s="48">
        <f t="shared" si="1"/>
        <v>0.08</v>
      </c>
      <c r="M9" s="48">
        <f t="shared" si="3"/>
        <v>0.56000000000000005</v>
      </c>
      <c r="N9" s="20">
        <v>4</v>
      </c>
      <c r="O9" s="28">
        <f t="shared" si="4"/>
        <v>28</v>
      </c>
    </row>
    <row r="10" spans="2:15" x14ac:dyDescent="0.25">
      <c r="B10" s="33" t="s">
        <v>13</v>
      </c>
      <c r="C10" s="6">
        <v>6</v>
      </c>
      <c r="D10" s="6">
        <v>6</v>
      </c>
      <c r="E10" s="6">
        <v>10</v>
      </c>
      <c r="F10" s="6">
        <v>8</v>
      </c>
      <c r="G10" s="28">
        <v>6</v>
      </c>
      <c r="I10" s="4">
        <v>8</v>
      </c>
      <c r="J10" s="20">
        <f t="shared" si="0"/>
        <v>6</v>
      </c>
      <c r="K10" s="6">
        <f t="shared" si="2"/>
        <v>34</v>
      </c>
      <c r="L10" s="48">
        <f t="shared" si="1"/>
        <v>0.12</v>
      </c>
      <c r="M10" s="48">
        <f t="shared" si="3"/>
        <v>0.68</v>
      </c>
      <c r="N10" s="20">
        <v>6</v>
      </c>
      <c r="O10" s="28">
        <f t="shared" si="4"/>
        <v>34</v>
      </c>
    </row>
    <row r="11" spans="2:15" x14ac:dyDescent="0.25">
      <c r="B11" s="33" t="s">
        <v>14</v>
      </c>
      <c r="C11" s="6">
        <v>10</v>
      </c>
      <c r="D11" s="6">
        <v>5</v>
      </c>
      <c r="E11" s="6">
        <v>8</v>
      </c>
      <c r="F11" s="6">
        <v>9</v>
      </c>
      <c r="G11" s="28">
        <v>7</v>
      </c>
      <c r="I11" s="4">
        <v>9</v>
      </c>
      <c r="J11" s="20">
        <f t="shared" si="0"/>
        <v>4</v>
      </c>
      <c r="K11" s="6">
        <f t="shared" si="2"/>
        <v>38</v>
      </c>
      <c r="L11" s="48">
        <f t="shared" si="1"/>
        <v>0.08</v>
      </c>
      <c r="M11" s="48">
        <f t="shared" si="3"/>
        <v>0.76</v>
      </c>
      <c r="N11" s="20">
        <v>4</v>
      </c>
      <c r="O11" s="28">
        <f t="shared" si="4"/>
        <v>38</v>
      </c>
    </row>
    <row r="12" spans="2:15" ht="15.75" thickBot="1" x14ac:dyDescent="0.3">
      <c r="B12" s="34" t="s">
        <v>15</v>
      </c>
      <c r="C12" s="3">
        <v>8</v>
      </c>
      <c r="D12" s="3">
        <v>2</v>
      </c>
      <c r="E12" s="3">
        <v>10</v>
      </c>
      <c r="F12" s="3">
        <v>7</v>
      </c>
      <c r="G12" s="29">
        <v>10</v>
      </c>
      <c r="I12" s="42">
        <v>10</v>
      </c>
      <c r="J12" s="21">
        <f t="shared" si="0"/>
        <v>12</v>
      </c>
      <c r="K12" s="7">
        <f t="shared" si="2"/>
        <v>50</v>
      </c>
      <c r="L12" s="49">
        <f t="shared" si="1"/>
        <v>0.24</v>
      </c>
      <c r="M12" s="49">
        <f t="shared" si="3"/>
        <v>1</v>
      </c>
      <c r="N12" s="21">
        <v>12</v>
      </c>
      <c r="O12" s="55">
        <f t="shared" si="4"/>
        <v>50</v>
      </c>
    </row>
    <row r="13" spans="2:15" ht="15.75" thickBot="1" x14ac:dyDescent="0.3">
      <c r="I13" s="5"/>
      <c r="J13" s="47">
        <f>SUM(J3:J12)</f>
        <v>50</v>
      </c>
      <c r="K13" s="46"/>
      <c r="L13" s="50">
        <f>SUM(L3:L12)</f>
        <v>1</v>
      </c>
      <c r="M13" s="50"/>
      <c r="N13" s="47">
        <f>SUM(N3:N12)</f>
        <v>50</v>
      </c>
      <c r="O13" s="29"/>
    </row>
    <row r="16" spans="2:15" ht="15.75" thickBot="1" x14ac:dyDescent="0.3"/>
    <row r="17" spans="2:15" x14ac:dyDescent="0.25">
      <c r="B17" s="44" t="s">
        <v>0</v>
      </c>
      <c r="C17" s="45" t="s">
        <v>1</v>
      </c>
      <c r="D17" s="45" t="s">
        <v>2</v>
      </c>
      <c r="E17" s="45" t="s">
        <v>3</v>
      </c>
      <c r="F17" s="45" t="s">
        <v>4</v>
      </c>
      <c r="G17" s="45" t="s">
        <v>5</v>
      </c>
      <c r="I17" s="57" t="s">
        <v>27</v>
      </c>
      <c r="J17" s="51" t="s">
        <v>91</v>
      </c>
      <c r="K17" s="52" t="s">
        <v>23</v>
      </c>
      <c r="L17" s="52" t="s">
        <v>24</v>
      </c>
      <c r="M17" s="52" t="s">
        <v>25</v>
      </c>
      <c r="N17" s="51" t="s">
        <v>26</v>
      </c>
      <c r="O17" s="41" t="s">
        <v>90</v>
      </c>
    </row>
    <row r="18" spans="2:15" x14ac:dyDescent="0.25">
      <c r="B18" s="43" t="s">
        <v>6</v>
      </c>
      <c r="C18" s="6">
        <v>2</v>
      </c>
      <c r="D18" s="6">
        <v>10</v>
      </c>
      <c r="E18" s="6">
        <v>6</v>
      </c>
      <c r="F18" s="6">
        <v>10</v>
      </c>
      <c r="G18" s="6">
        <v>2</v>
      </c>
      <c r="I18" s="4">
        <v>1</v>
      </c>
      <c r="J18" s="20">
        <f>COUNTIF(tblPWcijfers[[PW1]:[PW5]],Scores)</f>
        <v>0</v>
      </c>
      <c r="K18" s="6">
        <f>J18</f>
        <v>0</v>
      </c>
      <c r="L18" s="48">
        <f>J18/$J$13</f>
        <v>0</v>
      </c>
      <c r="M18" s="48">
        <f>L18</f>
        <v>0</v>
      </c>
      <c r="N18" s="20">
        <f t="array" ref="N18:N27">FREQUENCY(tblPWcijfers[[PW1]:[PW5]],Scores)</f>
        <v>0</v>
      </c>
      <c r="O18" s="56">
        <f>FREQUENCY(tblPWcijfers[[PW1]:[PW5]],I18)</f>
        <v>0</v>
      </c>
    </row>
    <row r="19" spans="2:15" x14ac:dyDescent="0.25">
      <c r="B19" s="43" t="s">
        <v>7</v>
      </c>
      <c r="C19" s="6">
        <v>3</v>
      </c>
      <c r="D19" s="6">
        <v>3</v>
      </c>
      <c r="E19" s="6">
        <v>4</v>
      </c>
      <c r="F19" s="6">
        <v>2</v>
      </c>
      <c r="G19" s="6">
        <v>5</v>
      </c>
      <c r="I19" s="4">
        <v>2</v>
      </c>
      <c r="J19" s="20">
        <f>COUNTIF(tblPWcijfers[[PW1]:[PW5]],Scores)</f>
        <v>7</v>
      </c>
      <c r="K19" s="6">
        <f>K18+J19</f>
        <v>7</v>
      </c>
      <c r="L19" s="48">
        <f t="shared" ref="L19:L27" si="5">J19/$J$13</f>
        <v>0.14000000000000001</v>
      </c>
      <c r="M19" s="48">
        <f>M18+L19</f>
        <v>0.14000000000000001</v>
      </c>
      <c r="N19" s="20">
        <v>7</v>
      </c>
      <c r="O19" s="28">
        <f>FREQUENCY(tblPWcijfers[[PW1]:[PW5]],I19)</f>
        <v>7</v>
      </c>
    </row>
    <row r="20" spans="2:15" x14ac:dyDescent="0.25">
      <c r="B20" s="43" t="s">
        <v>8</v>
      </c>
      <c r="C20" s="6">
        <v>4</v>
      </c>
      <c r="D20" s="6">
        <v>10</v>
      </c>
      <c r="E20" s="6">
        <v>10</v>
      </c>
      <c r="F20" s="6">
        <v>10</v>
      </c>
      <c r="G20" s="6">
        <v>3</v>
      </c>
      <c r="I20" s="4">
        <v>3</v>
      </c>
      <c r="J20" s="20">
        <f>COUNTIF(tblPWcijfers[[PW1]:[PW5]],Scores)</f>
        <v>5</v>
      </c>
      <c r="K20" s="6">
        <f t="shared" ref="K20:K27" si="6">K19+J20</f>
        <v>12</v>
      </c>
      <c r="L20" s="48">
        <f t="shared" si="5"/>
        <v>0.1</v>
      </c>
      <c r="M20" s="48">
        <f t="shared" ref="M20:M27" si="7">M19+L20</f>
        <v>0.24000000000000002</v>
      </c>
      <c r="N20" s="20">
        <v>5</v>
      </c>
      <c r="O20" s="28">
        <f>FREQUENCY(tblPWcijfers[[PW1]:[PW5]],I20)</f>
        <v>12</v>
      </c>
    </row>
    <row r="21" spans="2:15" x14ac:dyDescent="0.25">
      <c r="B21" s="43" t="s">
        <v>9</v>
      </c>
      <c r="C21" s="6">
        <v>2</v>
      </c>
      <c r="D21" s="6">
        <v>8</v>
      </c>
      <c r="E21" s="6">
        <v>10</v>
      </c>
      <c r="F21" s="6">
        <v>3</v>
      </c>
      <c r="G21" s="6">
        <v>9</v>
      </c>
      <c r="I21" s="4">
        <v>4</v>
      </c>
      <c r="J21" s="20">
        <f>COUNTIF(tblPWcijfers[[PW1]:[PW5]],Scores)</f>
        <v>5</v>
      </c>
      <c r="K21" s="6">
        <f t="shared" si="6"/>
        <v>17</v>
      </c>
      <c r="L21" s="48">
        <f t="shared" si="5"/>
        <v>0.1</v>
      </c>
      <c r="M21" s="48">
        <f t="shared" si="7"/>
        <v>0.34</v>
      </c>
      <c r="N21" s="20">
        <v>5</v>
      </c>
      <c r="O21" s="28">
        <f>FREQUENCY(tblPWcijfers[[PW1]:[PW5]],I21)</f>
        <v>17</v>
      </c>
    </row>
    <row r="22" spans="2:15" x14ac:dyDescent="0.25">
      <c r="B22" s="43" t="s">
        <v>10</v>
      </c>
      <c r="C22" s="6">
        <v>2</v>
      </c>
      <c r="D22" s="6">
        <v>10</v>
      </c>
      <c r="E22" s="6">
        <v>2</v>
      </c>
      <c r="F22" s="6">
        <v>4</v>
      </c>
      <c r="G22" s="6">
        <v>7</v>
      </c>
      <c r="I22" s="4">
        <v>5</v>
      </c>
      <c r="J22" s="20">
        <f>COUNTIF(tblPWcijfers[[PW1]:[PW5]],Scores)</f>
        <v>3</v>
      </c>
      <c r="K22" s="6">
        <f t="shared" si="6"/>
        <v>20</v>
      </c>
      <c r="L22" s="48">
        <f t="shared" si="5"/>
        <v>0.06</v>
      </c>
      <c r="M22" s="48">
        <f t="shared" si="7"/>
        <v>0.4</v>
      </c>
      <c r="N22" s="20">
        <v>3</v>
      </c>
      <c r="O22" s="28">
        <f>FREQUENCY(tblPWcijfers[[PW1]:[PW5]],I22)</f>
        <v>20</v>
      </c>
    </row>
    <row r="23" spans="2:15" x14ac:dyDescent="0.25">
      <c r="B23" s="43" t="s">
        <v>11</v>
      </c>
      <c r="C23" s="6">
        <v>9</v>
      </c>
      <c r="D23" s="6">
        <v>3</v>
      </c>
      <c r="E23" s="6">
        <v>8</v>
      </c>
      <c r="F23" s="6">
        <v>4</v>
      </c>
      <c r="G23" s="6">
        <v>9</v>
      </c>
      <c r="I23" s="4">
        <v>6</v>
      </c>
      <c r="J23" s="20">
        <f>COUNTIF(tblPWcijfers[[PW1]:[PW5]],Scores)</f>
        <v>4</v>
      </c>
      <c r="K23" s="6">
        <f t="shared" si="6"/>
        <v>24</v>
      </c>
      <c r="L23" s="48">
        <f t="shared" si="5"/>
        <v>0.08</v>
      </c>
      <c r="M23" s="48">
        <f t="shared" si="7"/>
        <v>0.48000000000000004</v>
      </c>
      <c r="N23" s="20">
        <v>4</v>
      </c>
      <c r="O23" s="28">
        <f>FREQUENCY(tblPWcijfers[[PW1]:[PW5]],I23)</f>
        <v>24</v>
      </c>
    </row>
    <row r="24" spans="2:15" x14ac:dyDescent="0.25">
      <c r="B24" s="43" t="s">
        <v>12</v>
      </c>
      <c r="C24" s="6">
        <v>7</v>
      </c>
      <c r="D24" s="6">
        <v>4</v>
      </c>
      <c r="E24" s="6">
        <v>8</v>
      </c>
      <c r="F24" s="6">
        <v>5</v>
      </c>
      <c r="G24" s="6">
        <v>10</v>
      </c>
      <c r="I24" s="4">
        <v>7</v>
      </c>
      <c r="J24" s="20">
        <f>COUNTIF(tblPWcijfers[[PW1]:[PW5]],Scores)</f>
        <v>4</v>
      </c>
      <c r="K24" s="6">
        <f t="shared" si="6"/>
        <v>28</v>
      </c>
      <c r="L24" s="48">
        <f t="shared" si="5"/>
        <v>0.08</v>
      </c>
      <c r="M24" s="48">
        <f t="shared" si="7"/>
        <v>0.56000000000000005</v>
      </c>
      <c r="N24" s="20">
        <v>4</v>
      </c>
      <c r="O24" s="28">
        <f>FREQUENCY(tblPWcijfers[[PW1]:[PW5]],I24)</f>
        <v>28</v>
      </c>
    </row>
    <row r="25" spans="2:15" x14ac:dyDescent="0.25">
      <c r="B25" s="43" t="s">
        <v>13</v>
      </c>
      <c r="C25" s="6">
        <v>6</v>
      </c>
      <c r="D25" s="6">
        <v>6</v>
      </c>
      <c r="E25" s="6">
        <v>10</v>
      </c>
      <c r="F25" s="6">
        <v>8</v>
      </c>
      <c r="G25" s="6">
        <v>6</v>
      </c>
      <c r="I25" s="4">
        <v>8</v>
      </c>
      <c r="J25" s="20">
        <f>COUNTIF(tblPWcijfers[[PW1]:[PW5]],Scores)</f>
        <v>6</v>
      </c>
      <c r="K25" s="6">
        <f t="shared" si="6"/>
        <v>34</v>
      </c>
      <c r="L25" s="48">
        <f t="shared" si="5"/>
        <v>0.12</v>
      </c>
      <c r="M25" s="48">
        <f t="shared" si="7"/>
        <v>0.68</v>
      </c>
      <c r="N25" s="20">
        <v>6</v>
      </c>
      <c r="O25" s="28">
        <f>FREQUENCY(tblPWcijfers[[PW1]:[PW5]],I25)</f>
        <v>34</v>
      </c>
    </row>
    <row r="26" spans="2:15" x14ac:dyDescent="0.25">
      <c r="B26" s="43" t="s">
        <v>14</v>
      </c>
      <c r="C26" s="6">
        <v>10</v>
      </c>
      <c r="D26" s="6">
        <v>5</v>
      </c>
      <c r="E26" s="6">
        <v>8</v>
      </c>
      <c r="F26" s="6">
        <v>9</v>
      </c>
      <c r="G26" s="6">
        <v>7</v>
      </c>
      <c r="I26" s="4">
        <v>9</v>
      </c>
      <c r="J26" s="20">
        <f>COUNTIF(tblPWcijfers[[PW1]:[PW5]],Scores)</f>
        <v>4</v>
      </c>
      <c r="K26" s="6">
        <f t="shared" si="6"/>
        <v>38</v>
      </c>
      <c r="L26" s="48">
        <f t="shared" si="5"/>
        <v>0.08</v>
      </c>
      <c r="M26" s="48">
        <f t="shared" si="7"/>
        <v>0.76</v>
      </c>
      <c r="N26" s="20">
        <v>4</v>
      </c>
      <c r="O26" s="28">
        <f>FREQUENCY(tblPWcijfers[[PW1]:[PW5]],I26)</f>
        <v>38</v>
      </c>
    </row>
    <row r="27" spans="2:15" x14ac:dyDescent="0.25">
      <c r="B27" s="43" t="s">
        <v>15</v>
      </c>
      <c r="C27" s="6">
        <v>8</v>
      </c>
      <c r="D27" s="6">
        <v>2</v>
      </c>
      <c r="E27" s="6">
        <v>10</v>
      </c>
      <c r="F27" s="6">
        <v>7</v>
      </c>
      <c r="G27" s="6">
        <v>10</v>
      </c>
      <c r="I27" s="42">
        <v>10</v>
      </c>
      <c r="J27" s="21">
        <f>COUNTIF(tblPWcijfers[[PW1]:[PW5]],Scores)</f>
        <v>12</v>
      </c>
      <c r="K27" s="7">
        <f t="shared" si="6"/>
        <v>50</v>
      </c>
      <c r="L27" s="49">
        <f t="shared" si="5"/>
        <v>0.24</v>
      </c>
      <c r="M27" s="49">
        <f t="shared" si="7"/>
        <v>1</v>
      </c>
      <c r="N27" s="21">
        <v>12</v>
      </c>
      <c r="O27" s="55">
        <f>FREQUENCY(tblPWcijfers[[PW1]:[PW5]],I27)</f>
        <v>50</v>
      </c>
    </row>
    <row r="28" spans="2:15" ht="15.75" thickBot="1" x14ac:dyDescent="0.3">
      <c r="I28" s="5"/>
      <c r="J28" s="47">
        <f>SUM(J18:J27)</f>
        <v>50</v>
      </c>
      <c r="K28" s="46"/>
      <c r="L28" s="50">
        <f>SUM(L18:L27)</f>
        <v>1</v>
      </c>
      <c r="M28" s="50"/>
      <c r="N28" s="47">
        <f>SUM(N18:N27)</f>
        <v>50</v>
      </c>
      <c r="O28" s="29"/>
    </row>
    <row r="29" spans="2:15" x14ac:dyDescent="0.25">
      <c r="N29" s="53"/>
    </row>
    <row r="34" spans="9:9" x14ac:dyDescent="0.25">
      <c r="I34" s="5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87A37-4DE1-41BE-912B-A5EF10C6C03D}">
  <dimension ref="B1:P40"/>
  <sheetViews>
    <sheetView workbookViewId="0"/>
  </sheetViews>
  <sheetFormatPr defaultRowHeight="15" x14ac:dyDescent="0.25"/>
  <cols>
    <col min="1" max="1" width="3.28515625" customWidth="1"/>
    <col min="5" max="5" width="9.140625" customWidth="1"/>
    <col min="8" max="8" width="3.7109375" customWidth="1"/>
    <col min="9" max="9" width="6.42578125" bestFit="1" customWidth="1"/>
    <col min="10" max="10" width="18.7109375" bestFit="1" customWidth="1"/>
    <col min="11" max="14" width="8.42578125" customWidth="1"/>
    <col min="15" max="15" width="2.7109375" customWidth="1"/>
  </cols>
  <sheetData>
    <row r="1" spans="2:16" ht="15.75" thickBot="1" x14ac:dyDescent="0.3"/>
    <row r="2" spans="2:16" x14ac:dyDescent="0.25">
      <c r="B2" s="36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8" t="s">
        <v>5</v>
      </c>
      <c r="I2" s="88" t="s">
        <v>20</v>
      </c>
      <c r="J2" s="89"/>
      <c r="K2" s="89"/>
      <c r="L2" s="89"/>
      <c r="M2" s="89"/>
      <c r="N2" s="90"/>
    </row>
    <row r="3" spans="2:16" x14ac:dyDescent="0.25">
      <c r="B3" s="33" t="s">
        <v>6</v>
      </c>
      <c r="C3" s="24">
        <v>5.8</v>
      </c>
      <c r="D3" s="24">
        <v>4.7</v>
      </c>
      <c r="E3" s="24">
        <v>9.8000000000000007</v>
      </c>
      <c r="F3" s="24">
        <v>4.9000000000000004</v>
      </c>
      <c r="G3" s="25">
        <v>3.6</v>
      </c>
      <c r="I3" s="13">
        <v>4</v>
      </c>
      <c r="J3" s="6" t="s">
        <v>16</v>
      </c>
      <c r="K3" s="19">
        <f>COUNTIF($C$3:$G$12,"&lt;="&amp;I3)</f>
        <v>12</v>
      </c>
      <c r="L3" s="6">
        <f>COUNTIF($C$3:$G$12,"&lt;="&amp;I3)</f>
        <v>12</v>
      </c>
      <c r="M3" s="6">
        <f>COUNTIF($C$3:$G$12,"&lt;="&amp;I3)</f>
        <v>12</v>
      </c>
      <c r="N3" s="8">
        <f t="array" ref="N3:N6">FREQUENCY(C3:G12,I3:I6)</f>
        <v>12</v>
      </c>
    </row>
    <row r="4" spans="2:16" x14ac:dyDescent="0.25">
      <c r="B4" s="33" t="s">
        <v>7</v>
      </c>
      <c r="C4" s="24">
        <v>7.3</v>
      </c>
      <c r="D4" s="24">
        <v>8.6999999999999993</v>
      </c>
      <c r="E4" s="24">
        <v>4.7</v>
      </c>
      <c r="F4" s="24">
        <v>7.2</v>
      </c>
      <c r="G4" s="25">
        <v>4.3</v>
      </c>
      <c r="I4" s="13">
        <v>6</v>
      </c>
      <c r="J4" s="6" t="s">
        <v>17</v>
      </c>
      <c r="K4" s="20">
        <f t="shared" ref="K4:K6" si="0">COUNTIF($C$3:$G$12,"&lt;="&amp;I4)</f>
        <v>27</v>
      </c>
      <c r="L4" s="18">
        <f>COUNTIF($C$3:$G$12,"&lt;="&amp;I4)-L3</f>
        <v>15</v>
      </c>
      <c r="M4" s="18">
        <f>COUNTIFS($C$3:$G$12,"&lt;="&amp;I4,$C$3:$G$12,"&gt;"&amp;I3)</f>
        <v>15</v>
      </c>
      <c r="N4" s="9">
        <v>15</v>
      </c>
      <c r="P4" s="17" t="s">
        <v>21</v>
      </c>
    </row>
    <row r="5" spans="2:16" x14ac:dyDescent="0.25">
      <c r="B5" s="33" t="s">
        <v>8</v>
      </c>
      <c r="C5" s="24">
        <v>5.6</v>
      </c>
      <c r="D5" s="24">
        <v>9.5</v>
      </c>
      <c r="E5" s="24">
        <v>5.6</v>
      </c>
      <c r="F5" s="24">
        <v>2.8</v>
      </c>
      <c r="G5" s="25">
        <v>3.6</v>
      </c>
      <c r="I5" s="13">
        <v>8</v>
      </c>
      <c r="J5" s="6" t="s">
        <v>18</v>
      </c>
      <c r="K5" s="20">
        <f t="shared" si="0"/>
        <v>37</v>
      </c>
      <c r="L5" s="18">
        <f>COUNTIF($C$3:$G$12,"&lt;="&amp;I5)-SUM($L$3:L4)</f>
        <v>10</v>
      </c>
      <c r="M5" s="18">
        <f t="shared" ref="M5:M6" si="1">COUNTIFS($C$3:$G$12,"&lt;="&amp;I5,$C$3:$G$12,"&gt;"&amp;I4)</f>
        <v>10</v>
      </c>
      <c r="N5" s="9">
        <v>10</v>
      </c>
    </row>
    <row r="6" spans="2:16" x14ac:dyDescent="0.25">
      <c r="B6" s="33" t="s">
        <v>9</v>
      </c>
      <c r="C6" s="24">
        <v>7.7</v>
      </c>
      <c r="D6" s="24">
        <v>2.9</v>
      </c>
      <c r="E6" s="24">
        <v>4</v>
      </c>
      <c r="F6" s="24">
        <v>4.8</v>
      </c>
      <c r="G6" s="25">
        <v>4.9000000000000004</v>
      </c>
      <c r="I6" s="23">
        <v>10</v>
      </c>
      <c r="J6" s="7" t="s">
        <v>19</v>
      </c>
      <c r="K6" s="21">
        <f t="shared" si="0"/>
        <v>50</v>
      </c>
      <c r="L6" s="7">
        <f>COUNTIF($C$3:$G$12,"&lt;="&amp;I6)-SUM($L$3:L5)</f>
        <v>13</v>
      </c>
      <c r="M6" s="7">
        <f t="shared" si="1"/>
        <v>13</v>
      </c>
      <c r="N6" s="10">
        <v>13</v>
      </c>
    </row>
    <row r="7" spans="2:16" ht="15.75" thickBot="1" x14ac:dyDescent="0.3">
      <c r="B7" s="33" t="s">
        <v>10</v>
      </c>
      <c r="C7" s="24">
        <v>9.3000000000000007</v>
      </c>
      <c r="D7" s="24">
        <v>2</v>
      </c>
      <c r="E7" s="24">
        <v>9.8000000000000007</v>
      </c>
      <c r="F7" s="24">
        <v>9.1999999999999993</v>
      </c>
      <c r="G7" s="25">
        <v>6.7</v>
      </c>
      <c r="I7" s="5"/>
      <c r="J7" s="3"/>
      <c r="K7" s="22"/>
      <c r="L7" s="3"/>
      <c r="M7" s="3"/>
      <c r="N7" s="12">
        <f>SUM(N3:N6)</f>
        <v>50</v>
      </c>
    </row>
    <row r="8" spans="2:16" x14ac:dyDescent="0.25">
      <c r="B8" s="33" t="s">
        <v>11</v>
      </c>
      <c r="C8" s="24">
        <v>9.4</v>
      </c>
      <c r="D8" s="24">
        <v>9.6</v>
      </c>
      <c r="E8" s="24">
        <v>9.6999999999999993</v>
      </c>
      <c r="F8" s="24">
        <v>9.3000000000000007</v>
      </c>
      <c r="G8" s="25">
        <v>7.7</v>
      </c>
    </row>
    <row r="9" spans="2:16" ht="15.75" thickBot="1" x14ac:dyDescent="0.3">
      <c r="B9" s="33" t="s">
        <v>12</v>
      </c>
      <c r="C9" s="24">
        <v>6.1</v>
      </c>
      <c r="D9" s="24">
        <v>4.3</v>
      </c>
      <c r="E9" s="24">
        <v>9.8000000000000007</v>
      </c>
      <c r="F9" s="24">
        <v>5.9</v>
      </c>
      <c r="G9" s="25">
        <v>5.6</v>
      </c>
    </row>
    <row r="10" spans="2:16" x14ac:dyDescent="0.25">
      <c r="B10" s="33" t="s">
        <v>13</v>
      </c>
      <c r="C10" s="24">
        <v>6.6</v>
      </c>
      <c r="D10" s="24">
        <v>6.1</v>
      </c>
      <c r="E10" s="24">
        <v>9.4</v>
      </c>
      <c r="F10" s="24">
        <v>4.9000000000000004</v>
      </c>
      <c r="G10" s="25">
        <v>7.9</v>
      </c>
      <c r="I10" s="14">
        <v>1</v>
      </c>
      <c r="J10" s="16">
        <f t="array" ref="J10:J22">FREQUENCY(C3:G12,I10:I19)</f>
        <v>0</v>
      </c>
    </row>
    <row r="11" spans="2:16" x14ac:dyDescent="0.25">
      <c r="B11" s="33" t="s">
        <v>14</v>
      </c>
      <c r="C11" s="24">
        <v>5.6</v>
      </c>
      <c r="D11" s="24">
        <v>3.9</v>
      </c>
      <c r="E11" s="24">
        <v>3.2</v>
      </c>
      <c r="F11" s="24">
        <v>7.9</v>
      </c>
      <c r="G11" s="25">
        <v>3.1</v>
      </c>
      <c r="I11" s="15">
        <v>2</v>
      </c>
      <c r="J11" s="9">
        <v>1</v>
      </c>
    </row>
    <row r="12" spans="2:16" ht="15.75" thickBot="1" x14ac:dyDescent="0.3">
      <c r="B12" s="34" t="s">
        <v>15</v>
      </c>
      <c r="C12" s="26">
        <v>8.6999999999999993</v>
      </c>
      <c r="D12" s="26">
        <v>5.5</v>
      </c>
      <c r="E12" s="26">
        <v>2.9</v>
      </c>
      <c r="F12" s="26">
        <v>3.3</v>
      </c>
      <c r="G12" s="27">
        <v>3.1</v>
      </c>
      <c r="I12" s="15">
        <v>3</v>
      </c>
      <c r="J12" s="9">
        <v>3</v>
      </c>
    </row>
    <row r="13" spans="2:16" x14ac:dyDescent="0.25">
      <c r="I13" s="15">
        <v>4</v>
      </c>
      <c r="J13" s="9">
        <v>8</v>
      </c>
    </row>
    <row r="14" spans="2:16" x14ac:dyDescent="0.25">
      <c r="I14" s="15">
        <v>5</v>
      </c>
      <c r="J14" s="9">
        <v>8</v>
      </c>
    </row>
    <row r="15" spans="2:16" x14ac:dyDescent="0.25">
      <c r="I15" s="15">
        <v>6</v>
      </c>
      <c r="J15" s="9">
        <v>7</v>
      </c>
    </row>
    <row r="16" spans="2:16" ht="15.75" thickBot="1" x14ac:dyDescent="0.3">
      <c r="I16" s="15">
        <v>7</v>
      </c>
      <c r="J16" s="9">
        <v>4</v>
      </c>
    </row>
    <row r="17" spans="2:13" x14ac:dyDescent="0.25">
      <c r="B17" s="36" t="s">
        <v>0</v>
      </c>
      <c r="C17" s="37" t="s">
        <v>1</v>
      </c>
      <c r="D17" s="37" t="s">
        <v>2</v>
      </c>
      <c r="E17" s="37" t="s">
        <v>3</v>
      </c>
      <c r="F17" s="37" t="s">
        <v>4</v>
      </c>
      <c r="G17" s="38" t="s">
        <v>5</v>
      </c>
      <c r="I17" s="15">
        <v>8</v>
      </c>
      <c r="J17" s="9">
        <v>6</v>
      </c>
    </row>
    <row r="18" spans="2:13" x14ac:dyDescent="0.25">
      <c r="B18" s="33" t="s">
        <v>6</v>
      </c>
      <c r="C18" s="24">
        <v>5.8</v>
      </c>
      <c r="D18" s="24">
        <v>4.7</v>
      </c>
      <c r="E18" s="24">
        <v>9.8000000000000007</v>
      </c>
      <c r="F18" s="24">
        <v>4.9000000000000004</v>
      </c>
      <c r="G18" s="25">
        <v>3.6</v>
      </c>
      <c r="I18" s="15">
        <v>9</v>
      </c>
      <c r="J18" s="9">
        <v>2</v>
      </c>
    </row>
    <row r="19" spans="2:13" x14ac:dyDescent="0.25">
      <c r="B19" s="33" t="s">
        <v>7</v>
      </c>
      <c r="C19" s="24">
        <v>7.3</v>
      </c>
      <c r="D19" s="24">
        <v>8.6999999999999993</v>
      </c>
      <c r="E19" s="24">
        <v>4.7</v>
      </c>
      <c r="F19" s="24">
        <v>7.2</v>
      </c>
      <c r="G19" s="25">
        <v>4.3</v>
      </c>
      <c r="I19" s="15">
        <v>10</v>
      </c>
      <c r="J19" s="9">
        <v>11</v>
      </c>
    </row>
    <row r="20" spans="2:13" x14ac:dyDescent="0.25">
      <c r="B20" s="33" t="s">
        <v>8</v>
      </c>
      <c r="C20" s="24">
        <v>5.6</v>
      </c>
      <c r="D20" s="24">
        <v>9.5</v>
      </c>
      <c r="E20" s="24">
        <v>5.6</v>
      </c>
      <c r="F20" s="24">
        <v>2.8</v>
      </c>
      <c r="G20" s="25">
        <v>3.6</v>
      </c>
      <c r="I20" s="4"/>
      <c r="J20" s="9">
        <v>0</v>
      </c>
    </row>
    <row r="21" spans="2:13" x14ac:dyDescent="0.25">
      <c r="B21" s="33" t="s">
        <v>9</v>
      </c>
      <c r="C21" s="24">
        <v>7.7</v>
      </c>
      <c r="D21" s="24">
        <v>2.9</v>
      </c>
      <c r="E21" s="24">
        <v>4</v>
      </c>
      <c r="F21" s="24">
        <v>4.8</v>
      </c>
      <c r="G21" s="25">
        <v>4.9000000000000004</v>
      </c>
      <c r="I21" s="4"/>
      <c r="J21" s="9" t="e">
        <v>#N/A</v>
      </c>
    </row>
    <row r="22" spans="2:13" ht="15.75" thickBot="1" x14ac:dyDescent="0.3">
      <c r="B22" s="33" t="s">
        <v>10</v>
      </c>
      <c r="C22" s="24">
        <v>9.3000000000000007</v>
      </c>
      <c r="D22" s="24">
        <v>2</v>
      </c>
      <c r="E22" s="24">
        <v>9.8000000000000007</v>
      </c>
      <c r="F22" s="24">
        <v>9.1999999999999993</v>
      </c>
      <c r="G22" s="25">
        <v>6.7</v>
      </c>
      <c r="I22" s="5"/>
      <c r="J22" s="11" t="e">
        <v>#N/A</v>
      </c>
      <c r="K22" s="6"/>
      <c r="L22" s="6"/>
      <c r="M22" s="6"/>
    </row>
    <row r="23" spans="2:13" x14ac:dyDescent="0.25">
      <c r="B23" s="33" t="s">
        <v>11</v>
      </c>
      <c r="C23" s="24">
        <v>9.4</v>
      </c>
      <c r="D23" s="24">
        <v>9.6</v>
      </c>
      <c r="E23" s="24">
        <v>9.6999999999999993</v>
      </c>
      <c r="F23" s="24">
        <v>9.3000000000000007</v>
      </c>
      <c r="G23" s="25">
        <v>7.7</v>
      </c>
    </row>
    <row r="24" spans="2:13" x14ac:dyDescent="0.25">
      <c r="B24" s="33" t="s">
        <v>12</v>
      </c>
      <c r="C24" s="24">
        <v>6.1</v>
      </c>
      <c r="D24" s="24">
        <v>4.3</v>
      </c>
      <c r="E24" s="24">
        <v>9.8000000000000007</v>
      </c>
      <c r="F24" s="24">
        <v>5.9</v>
      </c>
      <c r="G24" s="25">
        <v>5.6</v>
      </c>
    </row>
    <row r="25" spans="2:13" x14ac:dyDescent="0.25">
      <c r="B25" s="33" t="s">
        <v>13</v>
      </c>
      <c r="C25" s="24">
        <v>6.6</v>
      </c>
      <c r="D25" s="24">
        <v>6.1</v>
      </c>
      <c r="E25" s="24">
        <v>9.4</v>
      </c>
      <c r="F25" s="24">
        <v>4.9000000000000004</v>
      </c>
      <c r="G25" s="25">
        <v>7.9</v>
      </c>
    </row>
    <row r="26" spans="2:13" x14ac:dyDescent="0.25">
      <c r="B26" s="33" t="s">
        <v>14</v>
      </c>
      <c r="C26" s="24">
        <v>5.6</v>
      </c>
      <c r="D26" s="24">
        <v>3.9</v>
      </c>
      <c r="E26" s="24">
        <v>3.2</v>
      </c>
      <c r="F26" s="24">
        <v>7.9</v>
      </c>
      <c r="G26" s="25">
        <v>3.1</v>
      </c>
    </row>
    <row r="27" spans="2:13" ht="15.75" thickBot="1" x14ac:dyDescent="0.3">
      <c r="B27" s="34" t="s">
        <v>15</v>
      </c>
      <c r="C27" s="26">
        <v>8.6999999999999993</v>
      </c>
      <c r="D27" s="26">
        <v>5.5</v>
      </c>
      <c r="E27" s="26">
        <v>2.9</v>
      </c>
      <c r="F27" s="26">
        <v>3.3</v>
      </c>
      <c r="G27" s="27">
        <v>3.1</v>
      </c>
    </row>
    <row r="29" spans="2:13" ht="15.75" thickBot="1" x14ac:dyDescent="0.3"/>
    <row r="30" spans="2:13" x14ac:dyDescent="0.25">
      <c r="B30" s="36" t="s">
        <v>0</v>
      </c>
      <c r="C30" s="37" t="s">
        <v>1</v>
      </c>
      <c r="D30" s="37" t="s">
        <v>2</v>
      </c>
      <c r="E30" s="37" t="s">
        <v>3</v>
      </c>
      <c r="F30" s="37" t="s">
        <v>4</v>
      </c>
      <c r="G30" s="38" t="s">
        <v>5</v>
      </c>
    </row>
    <row r="31" spans="2:13" x14ac:dyDescent="0.25">
      <c r="B31" s="33" t="s">
        <v>6</v>
      </c>
      <c r="C31" s="24">
        <v>5.8</v>
      </c>
      <c r="D31" s="24">
        <v>4.7</v>
      </c>
      <c r="E31" s="24">
        <v>9.8000000000000007</v>
      </c>
      <c r="F31" s="24">
        <v>4.9000000000000004</v>
      </c>
      <c r="G31" s="25">
        <v>3.6</v>
      </c>
    </row>
    <row r="32" spans="2:13" x14ac:dyDescent="0.25">
      <c r="B32" s="33" t="s">
        <v>7</v>
      </c>
      <c r="C32" s="24">
        <v>7.3</v>
      </c>
      <c r="D32" s="24">
        <v>8.6999999999999993</v>
      </c>
      <c r="E32" s="24">
        <v>4.7</v>
      </c>
      <c r="F32" s="24">
        <v>7.2</v>
      </c>
      <c r="G32" s="25">
        <v>4.3</v>
      </c>
    </row>
    <row r="33" spans="2:7" x14ac:dyDescent="0.25">
      <c r="B33" s="33" t="s">
        <v>8</v>
      </c>
      <c r="C33" s="24">
        <v>5.6</v>
      </c>
      <c r="D33" s="24">
        <v>9.5</v>
      </c>
      <c r="E33" s="24">
        <v>5.6</v>
      </c>
      <c r="F33" s="24">
        <v>2.8</v>
      </c>
      <c r="G33" s="25">
        <v>3.6</v>
      </c>
    </row>
    <row r="34" spans="2:7" x14ac:dyDescent="0.25">
      <c r="B34" s="33" t="s">
        <v>9</v>
      </c>
      <c r="C34" s="24">
        <v>7.7</v>
      </c>
      <c r="D34" s="24">
        <v>2.9</v>
      </c>
      <c r="E34" s="24">
        <v>4</v>
      </c>
      <c r="F34" s="24">
        <v>4.8</v>
      </c>
      <c r="G34" s="25">
        <v>4.9000000000000004</v>
      </c>
    </row>
    <row r="35" spans="2:7" x14ac:dyDescent="0.25">
      <c r="B35" s="33" t="s">
        <v>10</v>
      </c>
      <c r="C35" s="24">
        <v>9.3000000000000007</v>
      </c>
      <c r="D35" s="24">
        <v>2</v>
      </c>
      <c r="E35" s="24">
        <v>9.8000000000000007</v>
      </c>
      <c r="F35" s="24">
        <v>9.1999999999999993</v>
      </c>
      <c r="G35" s="25">
        <v>6.7</v>
      </c>
    </row>
    <row r="36" spans="2:7" x14ac:dyDescent="0.25">
      <c r="B36" s="33" t="s">
        <v>11</v>
      </c>
      <c r="C36" s="24">
        <v>9.4</v>
      </c>
      <c r="D36" s="24">
        <v>9.6</v>
      </c>
      <c r="E36" s="24">
        <v>9.6999999999999993</v>
      </c>
      <c r="F36" s="24">
        <v>9.3000000000000007</v>
      </c>
      <c r="G36" s="25">
        <v>7.7</v>
      </c>
    </row>
    <row r="37" spans="2:7" x14ac:dyDescent="0.25">
      <c r="B37" s="33" t="s">
        <v>12</v>
      </c>
      <c r="C37" s="24">
        <v>6.1</v>
      </c>
      <c r="D37" s="24">
        <v>4.3</v>
      </c>
      <c r="E37" s="24">
        <v>9.8000000000000007</v>
      </c>
      <c r="F37" s="24">
        <v>5.9</v>
      </c>
      <c r="G37" s="25">
        <v>5.6</v>
      </c>
    </row>
    <row r="38" spans="2:7" x14ac:dyDescent="0.25">
      <c r="B38" s="33" t="s">
        <v>13</v>
      </c>
      <c r="C38" s="24">
        <v>6.6</v>
      </c>
      <c r="D38" s="24">
        <v>6.1</v>
      </c>
      <c r="E38" s="24">
        <v>9.4</v>
      </c>
      <c r="F38" s="24">
        <v>4.9000000000000004</v>
      </c>
      <c r="G38" s="25">
        <v>7.9</v>
      </c>
    </row>
    <row r="39" spans="2:7" x14ac:dyDescent="0.25">
      <c r="B39" s="33" t="s">
        <v>14</v>
      </c>
      <c r="C39" s="24">
        <v>5.6</v>
      </c>
      <c r="D39" s="24">
        <v>3.9</v>
      </c>
      <c r="E39" s="24">
        <v>3.2</v>
      </c>
      <c r="F39" s="24">
        <v>7.9</v>
      </c>
      <c r="G39" s="25">
        <v>3.1</v>
      </c>
    </row>
    <row r="40" spans="2:7" ht="15.75" thickBot="1" x14ac:dyDescent="0.3">
      <c r="B40" s="34" t="s">
        <v>15</v>
      </c>
      <c r="C40" s="26">
        <v>8.6999999999999993</v>
      </c>
      <c r="D40" s="26">
        <v>5.5</v>
      </c>
      <c r="E40" s="26">
        <v>2.9</v>
      </c>
      <c r="F40" s="26">
        <v>3.3</v>
      </c>
      <c r="G40" s="27">
        <v>3.1</v>
      </c>
    </row>
  </sheetData>
  <mergeCells count="1">
    <mergeCell ref="I2:N2"/>
  </mergeCells>
  <conditionalFormatting sqref="C3:G12">
    <cfRule type="cellIs" dxfId="22" priority="1" operator="lessThanOrEqual">
      <formula>$I$3</formula>
    </cfRule>
    <cfRule type="cellIs" dxfId="21" priority="13" operator="lessThanOrEqual">
      <formula>$I$4</formula>
    </cfRule>
    <cfRule type="cellIs" dxfId="20" priority="14" operator="lessThanOrEqual">
      <formula>$I$5</formula>
    </cfRule>
    <cfRule type="cellIs" dxfId="19" priority="15" operator="lessThanOrEqual">
      <formula>$I$6</formula>
    </cfRule>
  </conditionalFormatting>
  <conditionalFormatting sqref="C18:G27">
    <cfRule type="cellIs" dxfId="18" priority="6" operator="lessThanOrEqual">
      <formula>$I$3</formula>
    </cfRule>
    <cfRule type="cellIs" dxfId="17" priority="7" operator="lessThanOrEqual">
      <formula>$I$4</formula>
    </cfRule>
    <cfRule type="cellIs" dxfId="16" priority="8" operator="lessThanOrEqual">
      <formula>$I$5</formula>
    </cfRule>
    <cfRule type="cellIs" dxfId="15" priority="9" operator="lessThanOrEqual">
      <formula>$I$6</formula>
    </cfRule>
  </conditionalFormatting>
  <conditionalFormatting sqref="C31:G40">
    <cfRule type="cellIs" dxfId="14" priority="2" stopIfTrue="1" operator="lessThanOrEqual">
      <formula>$I$3</formula>
    </cfRule>
    <cfRule type="cellIs" dxfId="13" priority="3" stopIfTrue="1" operator="lessThanOrEqual">
      <formula>$I$4</formula>
    </cfRule>
    <cfRule type="cellIs" dxfId="12" priority="4" stopIfTrue="1" operator="lessThanOrEqual">
      <formula>$I$5</formula>
    </cfRule>
    <cfRule type="cellIs" dxfId="11" priority="5" operator="lessThanOrEqual">
      <formula>$I$6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0814-92A7-4607-AF5D-F2FA32A1E711}">
  <dimension ref="B1:S14"/>
  <sheetViews>
    <sheetView workbookViewId="0"/>
  </sheetViews>
  <sheetFormatPr defaultRowHeight="15" x14ac:dyDescent="0.25"/>
  <cols>
    <col min="1" max="1" width="3.28515625" customWidth="1"/>
    <col min="5" max="5" width="9.140625" customWidth="1"/>
    <col min="8" max="8" width="2.85546875" customWidth="1"/>
    <col min="9" max="10" width="6.7109375" customWidth="1"/>
    <col min="11" max="11" width="3.28515625" customWidth="1"/>
    <col min="12" max="13" width="6.7109375" customWidth="1"/>
    <col min="14" max="14" width="2.42578125" customWidth="1"/>
    <col min="15" max="16" width="6.7109375" customWidth="1"/>
    <col min="17" max="17" width="3.5703125" customWidth="1"/>
    <col min="18" max="19" width="6.7109375" customWidth="1"/>
  </cols>
  <sheetData>
    <row r="1" spans="2:19" ht="15.75" thickBot="1" x14ac:dyDescent="0.3"/>
    <row r="2" spans="2:19" x14ac:dyDescent="0.25">
      <c r="B2" s="36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8" t="s">
        <v>5</v>
      </c>
      <c r="I2" s="14">
        <v>1</v>
      </c>
      <c r="J2" s="16">
        <f t="array" ref="J2:J14">FREQUENCY(C3:G12,I2:I11)</f>
        <v>0</v>
      </c>
      <c r="K2" s="6"/>
      <c r="L2" s="14">
        <v>10</v>
      </c>
      <c r="M2" s="16">
        <f t="array" ref="M2:M12">FREQUENCY(C3:G12,L2:L11)</f>
        <v>11</v>
      </c>
      <c r="O2" s="14">
        <v>1</v>
      </c>
      <c r="P2" s="16">
        <f t="array" ref="P2:P12">FREQUENCY(C3:G12,O2:O11)</f>
        <v>0</v>
      </c>
      <c r="R2" s="14">
        <v>1</v>
      </c>
      <c r="S2" s="16">
        <f t="array" ref="S2:S12">FREQUENCY(C3:G12,R2:R11)</f>
        <v>0</v>
      </c>
    </row>
    <row r="3" spans="2:19" x14ac:dyDescent="0.25">
      <c r="B3" s="33" t="s">
        <v>6</v>
      </c>
      <c r="C3" s="24">
        <v>5.8</v>
      </c>
      <c r="D3" s="24">
        <v>4.7</v>
      </c>
      <c r="E3" s="24">
        <v>9.8000000000000007</v>
      </c>
      <c r="F3" s="24">
        <v>4.9000000000000004</v>
      </c>
      <c r="G3" s="25">
        <v>3.6</v>
      </c>
      <c r="I3" s="15">
        <v>2</v>
      </c>
      <c r="J3" s="9">
        <v>1</v>
      </c>
      <c r="K3" s="6"/>
      <c r="L3" s="15">
        <v>9</v>
      </c>
      <c r="M3" s="9">
        <v>2</v>
      </c>
      <c r="O3" s="15">
        <v>3</v>
      </c>
      <c r="P3" s="9">
        <v>3</v>
      </c>
      <c r="R3" s="15">
        <v>2</v>
      </c>
      <c r="S3" s="9">
        <v>1</v>
      </c>
    </row>
    <row r="4" spans="2:19" x14ac:dyDescent="0.25">
      <c r="B4" s="33" t="s">
        <v>7</v>
      </c>
      <c r="C4" s="24">
        <v>7.3</v>
      </c>
      <c r="D4" s="24">
        <v>8.6999999999999993</v>
      </c>
      <c r="E4" s="24">
        <v>4.7</v>
      </c>
      <c r="F4" s="24">
        <v>7.2</v>
      </c>
      <c r="G4" s="25">
        <v>4.3</v>
      </c>
      <c r="I4" s="15">
        <v>3</v>
      </c>
      <c r="J4" s="9">
        <v>3</v>
      </c>
      <c r="K4" s="6"/>
      <c r="L4" s="15">
        <v>8</v>
      </c>
      <c r="M4" s="9">
        <v>6</v>
      </c>
      <c r="O4" s="15">
        <v>5</v>
      </c>
      <c r="P4" s="9">
        <v>8</v>
      </c>
      <c r="R4" s="15">
        <v>3</v>
      </c>
      <c r="S4" s="9">
        <v>3</v>
      </c>
    </row>
    <row r="5" spans="2:19" x14ac:dyDescent="0.25">
      <c r="B5" s="33" t="s">
        <v>8</v>
      </c>
      <c r="C5" s="24">
        <v>5.6</v>
      </c>
      <c r="D5" s="24">
        <v>9.5</v>
      </c>
      <c r="E5" s="24">
        <v>5.6</v>
      </c>
      <c r="F5" s="24">
        <v>2.8</v>
      </c>
      <c r="G5" s="25">
        <v>3.6</v>
      </c>
      <c r="I5" s="15">
        <v>4</v>
      </c>
      <c r="J5" s="9">
        <v>8</v>
      </c>
      <c r="K5" s="6"/>
      <c r="L5" s="15">
        <v>7</v>
      </c>
      <c r="M5" s="9">
        <v>4</v>
      </c>
      <c r="O5" s="15">
        <v>7</v>
      </c>
      <c r="P5" s="9">
        <v>4</v>
      </c>
      <c r="R5" s="15">
        <v>3</v>
      </c>
      <c r="S5" s="9">
        <v>0</v>
      </c>
    </row>
    <row r="6" spans="2:19" x14ac:dyDescent="0.25">
      <c r="B6" s="33" t="s">
        <v>9</v>
      </c>
      <c r="C6" s="24">
        <v>7.7</v>
      </c>
      <c r="D6" s="24">
        <v>2.9</v>
      </c>
      <c r="E6" s="24">
        <v>4</v>
      </c>
      <c r="F6" s="24">
        <v>4.8</v>
      </c>
      <c r="G6" s="25">
        <v>4.9000000000000004</v>
      </c>
      <c r="I6" s="15">
        <v>5</v>
      </c>
      <c r="J6" s="9">
        <v>8</v>
      </c>
      <c r="K6" s="6"/>
      <c r="L6" s="15">
        <v>6</v>
      </c>
      <c r="M6" s="9">
        <v>7</v>
      </c>
      <c r="O6" s="15">
        <v>9</v>
      </c>
      <c r="P6" s="9">
        <v>2</v>
      </c>
      <c r="R6" s="15">
        <v>5</v>
      </c>
      <c r="S6" s="9">
        <v>16</v>
      </c>
    </row>
    <row r="7" spans="2:19" x14ac:dyDescent="0.25">
      <c r="B7" s="33" t="s">
        <v>10</v>
      </c>
      <c r="C7" s="24">
        <v>9.3000000000000007</v>
      </c>
      <c r="D7" s="24">
        <v>2</v>
      </c>
      <c r="E7" s="24">
        <v>9.8000000000000007</v>
      </c>
      <c r="F7" s="24">
        <v>9.1999999999999993</v>
      </c>
      <c r="G7" s="25">
        <v>6.7</v>
      </c>
      <c r="I7" s="15">
        <v>6</v>
      </c>
      <c r="J7" s="9">
        <v>7</v>
      </c>
      <c r="K7" s="6"/>
      <c r="L7" s="15">
        <v>5</v>
      </c>
      <c r="M7" s="9">
        <v>8</v>
      </c>
      <c r="O7" s="15">
        <v>2</v>
      </c>
      <c r="P7" s="9">
        <v>1</v>
      </c>
      <c r="R7" s="15">
        <v>6</v>
      </c>
      <c r="S7" s="9">
        <v>7</v>
      </c>
    </row>
    <row r="8" spans="2:19" x14ac:dyDescent="0.25">
      <c r="B8" s="33" t="s">
        <v>11</v>
      </c>
      <c r="C8" s="24">
        <v>9.4</v>
      </c>
      <c r="D8" s="24">
        <v>9.6</v>
      </c>
      <c r="E8" s="24">
        <v>9.6999999999999993</v>
      </c>
      <c r="F8" s="24">
        <v>9.3000000000000007</v>
      </c>
      <c r="G8" s="25">
        <v>7.7</v>
      </c>
      <c r="I8" s="15">
        <v>7</v>
      </c>
      <c r="J8" s="9">
        <v>4</v>
      </c>
      <c r="K8" s="6"/>
      <c r="L8" s="15">
        <v>4</v>
      </c>
      <c r="M8" s="9">
        <v>8</v>
      </c>
      <c r="O8" s="15">
        <v>4</v>
      </c>
      <c r="P8" s="9">
        <v>8</v>
      </c>
      <c r="R8" s="15">
        <v>3</v>
      </c>
      <c r="S8" s="9">
        <v>0</v>
      </c>
    </row>
    <row r="9" spans="2:19" x14ac:dyDescent="0.25">
      <c r="B9" s="33" t="s">
        <v>12</v>
      </c>
      <c r="C9" s="24">
        <v>6.1</v>
      </c>
      <c r="D9" s="24">
        <v>4.3</v>
      </c>
      <c r="E9" s="24">
        <v>9.8000000000000007</v>
      </c>
      <c r="F9" s="24">
        <v>5.9</v>
      </c>
      <c r="G9" s="25">
        <v>5.6</v>
      </c>
      <c r="I9" s="15">
        <v>8</v>
      </c>
      <c r="J9" s="9">
        <v>6</v>
      </c>
      <c r="K9" s="6"/>
      <c r="L9" s="15">
        <v>3</v>
      </c>
      <c r="M9" s="9">
        <v>3</v>
      </c>
      <c r="O9" s="15">
        <v>6</v>
      </c>
      <c r="P9" s="9">
        <v>7</v>
      </c>
      <c r="R9" s="15">
        <v>8</v>
      </c>
      <c r="S9" s="9">
        <v>10</v>
      </c>
    </row>
    <row r="10" spans="2:19" x14ac:dyDescent="0.25">
      <c r="B10" s="33" t="s">
        <v>13</v>
      </c>
      <c r="C10" s="24">
        <v>6.6</v>
      </c>
      <c r="D10" s="24">
        <v>6.1</v>
      </c>
      <c r="E10" s="24">
        <v>9.4</v>
      </c>
      <c r="F10" s="24">
        <v>4.9000000000000004</v>
      </c>
      <c r="G10" s="25">
        <v>7.9</v>
      </c>
      <c r="I10" s="15">
        <v>9</v>
      </c>
      <c r="J10" s="9">
        <v>2</v>
      </c>
      <c r="K10" s="6"/>
      <c r="L10" s="15">
        <v>2</v>
      </c>
      <c r="M10" s="9">
        <v>1</v>
      </c>
      <c r="O10" s="15">
        <v>8</v>
      </c>
      <c r="P10" s="9">
        <v>6</v>
      </c>
      <c r="R10" s="15">
        <v>3</v>
      </c>
      <c r="S10" s="9">
        <v>0</v>
      </c>
    </row>
    <row r="11" spans="2:19" x14ac:dyDescent="0.25">
      <c r="B11" s="33" t="s">
        <v>14</v>
      </c>
      <c r="C11" s="24">
        <v>5.6</v>
      </c>
      <c r="D11" s="24">
        <v>3.9</v>
      </c>
      <c r="E11" s="24">
        <v>3.2</v>
      </c>
      <c r="F11" s="24">
        <v>7.9</v>
      </c>
      <c r="G11" s="25">
        <v>3.1</v>
      </c>
      <c r="I11" s="15">
        <v>10</v>
      </c>
      <c r="J11" s="9">
        <v>11</v>
      </c>
      <c r="K11" s="6"/>
      <c r="L11" s="15">
        <v>1</v>
      </c>
      <c r="M11" s="9">
        <v>0</v>
      </c>
      <c r="O11" s="15">
        <v>10</v>
      </c>
      <c r="P11" s="9">
        <v>11</v>
      </c>
      <c r="R11" s="15">
        <v>10</v>
      </c>
      <c r="S11" s="9">
        <v>13</v>
      </c>
    </row>
    <row r="12" spans="2:19" ht="15.75" thickBot="1" x14ac:dyDescent="0.3">
      <c r="B12" s="34" t="s">
        <v>15</v>
      </c>
      <c r="C12" s="26">
        <v>8.6999999999999993</v>
      </c>
      <c r="D12" s="26">
        <v>5.5</v>
      </c>
      <c r="E12" s="26">
        <v>2.9</v>
      </c>
      <c r="F12" s="26">
        <v>3.3</v>
      </c>
      <c r="G12" s="27">
        <v>3.1</v>
      </c>
      <c r="I12" s="4"/>
      <c r="J12" s="9">
        <v>0</v>
      </c>
      <c r="K12" s="6"/>
      <c r="L12" s="5"/>
      <c r="M12" s="11">
        <v>0</v>
      </c>
      <c r="O12" s="5"/>
      <c r="P12" s="11">
        <v>0</v>
      </c>
      <c r="R12" s="5"/>
      <c r="S12" s="11">
        <v>0</v>
      </c>
    </row>
    <row r="13" spans="2:19" x14ac:dyDescent="0.25">
      <c r="I13" s="4"/>
      <c r="J13" s="9" t="e">
        <v>#N/A</v>
      </c>
      <c r="K13" s="6"/>
      <c r="L13" s="6"/>
      <c r="M13" s="6"/>
    </row>
    <row r="14" spans="2:19" ht="15.75" thickBot="1" x14ac:dyDescent="0.3">
      <c r="I14" s="5"/>
      <c r="J14" s="11" t="e">
        <v>#N/A</v>
      </c>
      <c r="K14" s="6"/>
      <c r="L14" s="6"/>
      <c r="M14" s="6"/>
    </row>
  </sheetData>
  <conditionalFormatting sqref="C3:G12">
    <cfRule type="colorScale" priority="1">
      <colorScale>
        <cfvo type="num" val="0"/>
        <cfvo type="num" val="6"/>
        <cfvo type="num" val="10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A6A13-E86D-425A-9194-40005874133E}">
  <dimension ref="B1:W18"/>
  <sheetViews>
    <sheetView workbookViewId="0"/>
  </sheetViews>
  <sheetFormatPr defaultRowHeight="15" x14ac:dyDescent="0.25"/>
  <cols>
    <col min="1" max="1" width="3.28515625" customWidth="1"/>
    <col min="2" max="2" width="8.5703125" customWidth="1"/>
    <col min="4" max="4" width="3.7109375" customWidth="1"/>
    <col min="5" max="5" width="10.5703125" bestFit="1" customWidth="1"/>
    <col min="8" max="8" width="3.7109375" customWidth="1"/>
    <col min="11" max="11" width="11.85546875" customWidth="1"/>
    <col min="12" max="12" width="3.7109375" customWidth="1"/>
    <col min="13" max="13" width="11.42578125" bestFit="1" customWidth="1"/>
    <col min="14" max="14" width="9" bestFit="1" customWidth="1"/>
    <col min="15" max="15" width="11" bestFit="1" customWidth="1"/>
    <col min="16" max="16" width="3.7109375" customWidth="1"/>
    <col min="17" max="17" width="10.85546875" bestFit="1" customWidth="1"/>
    <col min="18" max="18" width="14.42578125" bestFit="1" customWidth="1"/>
    <col min="19" max="19" width="13.85546875" bestFit="1" customWidth="1"/>
    <col min="20" max="20" width="3.7109375" customWidth="1"/>
    <col min="21" max="21" width="10.85546875" bestFit="1" customWidth="1"/>
    <col min="22" max="22" width="14.42578125" bestFit="1" customWidth="1"/>
    <col min="23" max="23" width="13.85546875" bestFit="1" customWidth="1"/>
  </cols>
  <sheetData>
    <row r="1" spans="2:23" ht="15.75" thickBot="1" x14ac:dyDescent="0.3"/>
    <row r="2" spans="2:23" x14ac:dyDescent="0.25">
      <c r="B2" s="60" t="s">
        <v>28</v>
      </c>
      <c r="C2" s="60" t="s">
        <v>27</v>
      </c>
      <c r="E2" s="30" t="s">
        <v>27</v>
      </c>
      <c r="F2" s="35" t="s">
        <v>22</v>
      </c>
      <c r="G2" s="31" t="s">
        <v>29</v>
      </c>
      <c r="I2" s="60" t="s">
        <v>28</v>
      </c>
      <c r="J2" s="61" t="s">
        <v>22</v>
      </c>
      <c r="K2" s="61" t="s">
        <v>29</v>
      </c>
      <c r="M2" s="6" t="s">
        <v>28</v>
      </c>
      <c r="N2" s="6" t="s">
        <v>22</v>
      </c>
      <c r="O2" s="6" t="s">
        <v>29</v>
      </c>
      <c r="Q2" s="62" t="s">
        <v>92</v>
      </c>
      <c r="R2" t="s">
        <v>94</v>
      </c>
      <c r="S2" t="s">
        <v>95</v>
      </c>
      <c r="U2" s="62" t="s">
        <v>92</v>
      </c>
      <c r="V2" t="s">
        <v>94</v>
      </c>
      <c r="W2" t="s">
        <v>95</v>
      </c>
    </row>
    <row r="3" spans="2:23" x14ac:dyDescent="0.25">
      <c r="B3" s="6">
        <v>1</v>
      </c>
      <c r="C3" s="6">
        <v>6</v>
      </c>
      <c r="E3" s="4">
        <v>0</v>
      </c>
      <c r="F3" s="6">
        <f t="array" ref="F3:F13">FREQUENCY(tblLLscore[Score],E3:E13)</f>
        <v>0</v>
      </c>
      <c r="G3" s="28">
        <f>SUMIF(tblLLscore[Score],E3)</f>
        <v>0</v>
      </c>
      <c r="I3" s="6">
        <v>1</v>
      </c>
      <c r="J3" s="6">
        <f>COUNTIF(tblLLscore[LLnr],tblLLresult[[#This Row],[LLnr]])</f>
        <v>4</v>
      </c>
      <c r="K3" s="6">
        <f>SUMIF(tblLLscore[LLnr],tblLLresult[[#This Row],[LLnr]],tblLLscore[Score])</f>
        <v>31</v>
      </c>
      <c r="M3" s="6">
        <v>1</v>
      </c>
      <c r="N3" s="6">
        <v>4</v>
      </c>
      <c r="O3" s="6">
        <v>31</v>
      </c>
      <c r="Q3" s="63">
        <v>3</v>
      </c>
      <c r="R3" s="64">
        <v>2</v>
      </c>
      <c r="S3" s="64">
        <v>6</v>
      </c>
      <c r="U3" s="63">
        <v>1</v>
      </c>
      <c r="V3" s="64">
        <v>4</v>
      </c>
      <c r="W3" s="64">
        <v>31</v>
      </c>
    </row>
    <row r="4" spans="2:23" x14ac:dyDescent="0.25">
      <c r="B4" s="6">
        <v>2</v>
      </c>
      <c r="C4" s="6">
        <v>9</v>
      </c>
      <c r="E4" s="4">
        <v>1</v>
      </c>
      <c r="F4" s="6">
        <v>0</v>
      </c>
      <c r="G4" s="28">
        <f>SUMIF(tblLLscore[Score],E4)</f>
        <v>0</v>
      </c>
      <c r="I4" s="6">
        <v>2</v>
      </c>
      <c r="J4" s="6">
        <f>COUNTIF(tblLLscore[LLnr],tblLLresult[[#This Row],[LLnr]])</f>
        <v>3</v>
      </c>
      <c r="K4" s="6">
        <f>SUMIF(tblLLscore[LLnr],tblLLresult[[#This Row],[LLnr]],tblLLscore[Score])</f>
        <v>17</v>
      </c>
      <c r="M4" s="6">
        <v>2</v>
      </c>
      <c r="N4" s="6">
        <v>3</v>
      </c>
      <c r="O4" s="6">
        <v>17</v>
      </c>
      <c r="Q4" s="63">
        <v>5</v>
      </c>
      <c r="R4" s="64">
        <v>3</v>
      </c>
      <c r="S4" s="64">
        <v>15</v>
      </c>
      <c r="U4" s="63">
        <v>2</v>
      </c>
      <c r="V4" s="64">
        <v>3</v>
      </c>
      <c r="W4" s="64">
        <v>17</v>
      </c>
    </row>
    <row r="5" spans="2:23" x14ac:dyDescent="0.25">
      <c r="B5" s="6">
        <v>3</v>
      </c>
      <c r="C5" s="6">
        <v>5</v>
      </c>
      <c r="E5" s="4">
        <v>2</v>
      </c>
      <c r="F5" s="6">
        <v>0</v>
      </c>
      <c r="G5" s="28">
        <f>SUMIF(tblLLscore[Score],E5)</f>
        <v>0</v>
      </c>
      <c r="I5" s="6">
        <v>3</v>
      </c>
      <c r="J5" s="6">
        <f>COUNTIF(tblLLscore[LLnr],tblLLresult[[#This Row],[LLnr]])</f>
        <v>4</v>
      </c>
      <c r="K5" s="6">
        <f>SUMIF(tblLLscore[LLnr],tblLLresult[[#This Row],[LLnr]],tblLLscore[Score])</f>
        <v>22</v>
      </c>
      <c r="M5" s="6">
        <v>3</v>
      </c>
      <c r="N5" s="6">
        <v>4</v>
      </c>
      <c r="O5" s="6">
        <v>22</v>
      </c>
      <c r="Q5" s="63">
        <v>6</v>
      </c>
      <c r="R5" s="64">
        <v>2</v>
      </c>
      <c r="S5" s="64">
        <v>12</v>
      </c>
      <c r="U5" s="63">
        <v>3</v>
      </c>
      <c r="V5" s="64">
        <v>4</v>
      </c>
      <c r="W5" s="64">
        <v>22</v>
      </c>
    </row>
    <row r="6" spans="2:23" x14ac:dyDescent="0.25">
      <c r="B6" s="6">
        <v>1</v>
      </c>
      <c r="C6" s="6">
        <v>7</v>
      </c>
      <c r="E6" s="4">
        <v>3</v>
      </c>
      <c r="F6" s="6">
        <v>2</v>
      </c>
      <c r="G6" s="28">
        <f>SUMIF(tblLLscore[Score],E6)</f>
        <v>6</v>
      </c>
      <c r="I6" s="6">
        <v>4</v>
      </c>
      <c r="J6" s="6">
        <f>COUNTIF(tblLLscore[LLnr],tblLLresult[[#This Row],[LLnr]])</f>
        <v>2</v>
      </c>
      <c r="K6" s="6">
        <f>SUMIF(tblLLscore[LLnr],tblLLresult[[#This Row],[LLnr]],tblLLscore[Score])</f>
        <v>12</v>
      </c>
      <c r="M6" s="6">
        <v>4</v>
      </c>
      <c r="N6" s="6">
        <v>2</v>
      </c>
      <c r="O6" s="6">
        <v>12</v>
      </c>
      <c r="Q6" s="63">
        <v>7</v>
      </c>
      <c r="R6" s="64">
        <v>4</v>
      </c>
      <c r="S6" s="64">
        <v>28</v>
      </c>
      <c r="U6" s="63">
        <v>4</v>
      </c>
      <c r="V6" s="64">
        <v>2</v>
      </c>
      <c r="W6" s="64">
        <v>12</v>
      </c>
    </row>
    <row r="7" spans="2:23" x14ac:dyDescent="0.25">
      <c r="B7" s="6">
        <v>2</v>
      </c>
      <c r="C7" s="6">
        <v>5</v>
      </c>
      <c r="E7" s="4">
        <v>4</v>
      </c>
      <c r="F7" s="6">
        <v>0</v>
      </c>
      <c r="G7" s="28">
        <f>SUMIF(tblLLscore[Score],E7)</f>
        <v>0</v>
      </c>
      <c r="I7" s="6">
        <v>5</v>
      </c>
      <c r="J7" s="6">
        <f>COUNTIF(tblLLscore[LLnr],tblLLresult[[#This Row],[LLnr]])</f>
        <v>1</v>
      </c>
      <c r="K7" s="6">
        <f>SUMIF(tblLLscore[LLnr],tblLLresult[[#This Row],[LLnr]],tblLLscore[Score])</f>
        <v>6</v>
      </c>
      <c r="M7" s="6">
        <v>5</v>
      </c>
      <c r="N7" s="6">
        <v>1</v>
      </c>
      <c r="O7" s="6">
        <v>6</v>
      </c>
      <c r="Q7" s="63">
        <v>9</v>
      </c>
      <c r="R7" s="64">
        <v>3</v>
      </c>
      <c r="S7" s="64">
        <v>27</v>
      </c>
      <c r="U7" s="63">
        <v>5</v>
      </c>
      <c r="V7" s="64">
        <v>1</v>
      </c>
      <c r="W7" s="64">
        <v>6</v>
      </c>
    </row>
    <row r="8" spans="2:23" x14ac:dyDescent="0.25">
      <c r="B8" s="6">
        <v>3</v>
      </c>
      <c r="C8" s="6">
        <v>7</v>
      </c>
      <c r="E8" s="4">
        <v>5</v>
      </c>
      <c r="F8" s="6">
        <v>3</v>
      </c>
      <c r="G8" s="28">
        <f>SUMIF(tblLLscore[Score],E8)</f>
        <v>15</v>
      </c>
      <c r="I8">
        <f>SUBTOTAL(103,tblLLresult[LLnr])</f>
        <v>5</v>
      </c>
      <c r="J8">
        <f>SUBTOTAL(109,tblLLresult[Aantal])</f>
        <v>14</v>
      </c>
      <c r="K8">
        <f>SUBTOTAL(109,tblLLresult[TotScore])</f>
        <v>88</v>
      </c>
      <c r="M8" s="6">
        <f>SUBTOTAL(103,tblLLresultPQ[LLnr])</f>
        <v>5</v>
      </c>
      <c r="N8" s="6">
        <f>SUBTOTAL(109,tblLLresultPQ[Aantal])</f>
        <v>14</v>
      </c>
      <c r="O8" s="6">
        <f>SUBTOTAL(109,tblLLresultPQ[TotScore])</f>
        <v>88</v>
      </c>
      <c r="Q8" s="63" t="s">
        <v>93</v>
      </c>
      <c r="R8" s="64">
        <v>14</v>
      </c>
      <c r="S8" s="64">
        <v>88</v>
      </c>
      <c r="U8" s="63" t="s">
        <v>93</v>
      </c>
      <c r="V8" s="64">
        <v>14</v>
      </c>
      <c r="W8" s="64">
        <v>88</v>
      </c>
    </row>
    <row r="9" spans="2:23" x14ac:dyDescent="0.25">
      <c r="B9" s="6">
        <v>4</v>
      </c>
      <c r="C9" s="6">
        <v>7</v>
      </c>
      <c r="E9" s="4">
        <v>6</v>
      </c>
      <c r="F9" s="6">
        <v>2</v>
      </c>
      <c r="G9" s="28">
        <f>SUMIF(tblLLscore[Score],E9)</f>
        <v>12</v>
      </c>
      <c r="I9" s="53"/>
    </row>
    <row r="10" spans="2:23" x14ac:dyDescent="0.25">
      <c r="B10" s="6">
        <v>1</v>
      </c>
      <c r="C10" s="6">
        <v>9</v>
      </c>
      <c r="E10" s="4">
        <v>7</v>
      </c>
      <c r="F10" s="6">
        <v>4</v>
      </c>
      <c r="G10" s="28">
        <f>SUMIF(tblLLscore[Score],E10)</f>
        <v>28</v>
      </c>
    </row>
    <row r="11" spans="2:23" x14ac:dyDescent="0.25">
      <c r="B11" s="6">
        <v>2</v>
      </c>
      <c r="C11" s="6">
        <v>3</v>
      </c>
      <c r="E11" s="4">
        <v>8</v>
      </c>
      <c r="F11" s="6">
        <v>0</v>
      </c>
      <c r="G11" s="28">
        <f>SUMIF(tblLLscore[Score],E11)</f>
        <v>0</v>
      </c>
    </row>
    <row r="12" spans="2:23" x14ac:dyDescent="0.25">
      <c r="B12" s="6">
        <v>3</v>
      </c>
      <c r="C12" s="6">
        <v>3</v>
      </c>
      <c r="E12" s="4">
        <v>9</v>
      </c>
      <c r="F12" s="6">
        <v>3</v>
      </c>
      <c r="G12" s="28">
        <f>SUMIF(tblLLscore[Score],E12)</f>
        <v>27</v>
      </c>
    </row>
    <row r="13" spans="2:23" x14ac:dyDescent="0.25">
      <c r="B13" s="6">
        <v>1</v>
      </c>
      <c r="C13" s="6">
        <v>9</v>
      </c>
      <c r="E13" s="42">
        <v>10</v>
      </c>
      <c r="F13" s="7">
        <v>0</v>
      </c>
      <c r="G13" s="55">
        <f>SUMIF(tblLLscore[Score],E13)</f>
        <v>0</v>
      </c>
    </row>
    <row r="14" spans="2:23" ht="15.75" thickBot="1" x14ac:dyDescent="0.3">
      <c r="B14" s="6">
        <v>3</v>
      </c>
      <c r="C14" s="6">
        <v>7</v>
      </c>
      <c r="E14" s="5"/>
      <c r="F14" s="3">
        <f>SUM(F3:F13)</f>
        <v>14</v>
      </c>
      <c r="G14" s="54">
        <f>SUM(G3:G13)</f>
        <v>88</v>
      </c>
    </row>
    <row r="15" spans="2:23" x14ac:dyDescent="0.25">
      <c r="B15" s="6">
        <v>4</v>
      </c>
      <c r="C15" s="6">
        <v>5</v>
      </c>
    </row>
    <row r="16" spans="2:23" x14ac:dyDescent="0.25">
      <c r="B16" s="6">
        <v>5</v>
      </c>
      <c r="C16" s="6">
        <v>6</v>
      </c>
      <c r="E16" s="53"/>
    </row>
    <row r="17" spans="2:3" x14ac:dyDescent="0.25">
      <c r="B17">
        <f>SUBTOTAL(103,tblLLscore[LLnr])</f>
        <v>14</v>
      </c>
      <c r="C17">
        <f>SUBTOTAL(109,tblLLscore[Score])</f>
        <v>88</v>
      </c>
    </row>
    <row r="18" spans="2:3" x14ac:dyDescent="0.25">
      <c r="B18" s="53"/>
    </row>
  </sheetData>
  <pageMargins left="0.7" right="0.7" top="0.75" bottom="0.75" header="0.3" footer="0.3"/>
  <pageSetup paperSize="9" orientation="portrait" r:id="rId3"/>
  <tableParts count="3"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0C99-3F2C-4594-B421-7ED024636816}">
  <dimension ref="B1:H17"/>
  <sheetViews>
    <sheetView workbookViewId="0"/>
  </sheetViews>
  <sheetFormatPr defaultRowHeight="15" x14ac:dyDescent="0.25"/>
  <cols>
    <col min="1" max="1" width="3.28515625" customWidth="1"/>
    <col min="2" max="3" width="9.7109375" customWidth="1"/>
    <col min="4" max="4" width="5.42578125" customWidth="1"/>
    <col min="5" max="5" width="11.42578125" bestFit="1" customWidth="1"/>
    <col min="6" max="6" width="8.42578125" customWidth="1"/>
    <col min="7" max="8" width="4.5703125" customWidth="1"/>
    <col min="9" max="9" width="10.85546875" bestFit="1" customWidth="1"/>
    <col min="10" max="10" width="14.42578125" bestFit="1" customWidth="1"/>
    <col min="11" max="11" width="13.85546875" bestFit="1" customWidth="1"/>
    <col min="12" max="12" width="3.7109375" customWidth="1"/>
    <col min="13" max="13" width="10.85546875" bestFit="1" customWidth="1"/>
    <col min="14" max="14" width="14.42578125" bestFit="1" customWidth="1"/>
    <col min="15" max="15" width="13.85546875" bestFit="1" customWidth="1"/>
  </cols>
  <sheetData>
    <row r="1" spans="2:8" ht="15.75" thickBot="1" x14ac:dyDescent="0.3"/>
    <row r="2" spans="2:8" x14ac:dyDescent="0.25">
      <c r="B2" s="30" t="s">
        <v>28</v>
      </c>
      <c r="C2" s="31" t="s">
        <v>30</v>
      </c>
      <c r="E2" s="65" t="s">
        <v>32</v>
      </c>
      <c r="F2" s="59">
        <f>SUM(C3:C16)</f>
        <v>14</v>
      </c>
      <c r="G2" s="59"/>
      <c r="H2" s="58"/>
    </row>
    <row r="3" spans="2:8" ht="15.75" thickBot="1" x14ac:dyDescent="0.3">
      <c r="B3" s="4">
        <v>1</v>
      </c>
      <c r="C3" s="28">
        <f t="array" ref="C3:C17">FREQUENCY(B3:B16,B3:B16)</f>
        <v>4</v>
      </c>
      <c r="E3" s="34" t="s">
        <v>31</v>
      </c>
      <c r="F3" s="3">
        <f t="array" ref="F3">SUM(IF(C3:C16&gt;0,1,0))</f>
        <v>5</v>
      </c>
      <c r="G3" s="3">
        <f>SUM(IF(FREQUENCY(B3:B16,B3:B16)&gt;0,1,0))</f>
        <v>5</v>
      </c>
      <c r="H3" s="29">
        <f>SUM(1*(FREQUENCY(B3:B16,B3:B16)&gt;0))</f>
        <v>5</v>
      </c>
    </row>
    <row r="4" spans="2:8" x14ac:dyDescent="0.25">
      <c r="B4" s="4">
        <v>2</v>
      </c>
      <c r="C4" s="28">
        <v>3</v>
      </c>
    </row>
    <row r="5" spans="2:8" x14ac:dyDescent="0.25">
      <c r="B5" s="4">
        <v>3</v>
      </c>
      <c r="C5" s="28">
        <v>4</v>
      </c>
    </row>
    <row r="6" spans="2:8" x14ac:dyDescent="0.25">
      <c r="B6" s="4">
        <v>1</v>
      </c>
      <c r="C6" s="28">
        <v>0</v>
      </c>
      <c r="H6" s="53"/>
    </row>
    <row r="7" spans="2:8" x14ac:dyDescent="0.25">
      <c r="B7" s="4">
        <v>2</v>
      </c>
      <c r="C7" s="28">
        <v>0</v>
      </c>
    </row>
    <row r="8" spans="2:8" x14ac:dyDescent="0.25">
      <c r="B8" s="4">
        <v>3</v>
      </c>
      <c r="C8" s="28">
        <v>0</v>
      </c>
    </row>
    <row r="9" spans="2:8" x14ac:dyDescent="0.25">
      <c r="B9" s="4">
        <v>4</v>
      </c>
      <c r="C9" s="28">
        <v>2</v>
      </c>
    </row>
    <row r="10" spans="2:8" x14ac:dyDescent="0.25">
      <c r="B10" s="4">
        <v>1</v>
      </c>
      <c r="C10" s="28">
        <v>0</v>
      </c>
    </row>
    <row r="11" spans="2:8" x14ac:dyDescent="0.25">
      <c r="B11" s="4">
        <v>2</v>
      </c>
      <c r="C11" s="28">
        <v>0</v>
      </c>
    </row>
    <row r="12" spans="2:8" x14ac:dyDescent="0.25">
      <c r="B12" s="4">
        <v>3</v>
      </c>
      <c r="C12" s="28">
        <v>0</v>
      </c>
    </row>
    <row r="13" spans="2:8" x14ac:dyDescent="0.25">
      <c r="B13" s="4">
        <v>1</v>
      </c>
      <c r="C13" s="28">
        <v>0</v>
      </c>
    </row>
    <row r="14" spans="2:8" x14ac:dyDescent="0.25">
      <c r="B14" s="4">
        <v>3</v>
      </c>
      <c r="C14" s="28">
        <v>0</v>
      </c>
    </row>
    <row r="15" spans="2:8" x14ac:dyDescent="0.25">
      <c r="B15" s="4">
        <v>4</v>
      </c>
      <c r="C15" s="28">
        <v>0</v>
      </c>
    </row>
    <row r="16" spans="2:8" x14ac:dyDescent="0.25">
      <c r="B16" s="4">
        <v>5</v>
      </c>
      <c r="C16" s="28">
        <v>1</v>
      </c>
    </row>
    <row r="17" spans="2:3" ht="15.75" thickBot="1" x14ac:dyDescent="0.3">
      <c r="B17" s="5"/>
      <c r="C17" s="29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9A51-EDFB-4DB4-8021-79A3F06AC514}">
  <dimension ref="B1:J102"/>
  <sheetViews>
    <sheetView workbookViewId="0"/>
  </sheetViews>
  <sheetFormatPr defaultRowHeight="15" x14ac:dyDescent="0.25"/>
  <cols>
    <col min="1" max="1" width="3.28515625" customWidth="1"/>
    <col min="2" max="2" width="10.28515625" customWidth="1"/>
    <col min="3" max="3" width="10" bestFit="1" customWidth="1"/>
    <col min="6" max="6" width="5" customWidth="1"/>
    <col min="7" max="7" width="11" bestFit="1" customWidth="1"/>
  </cols>
  <sheetData>
    <row r="1" spans="2:10" ht="15.75" thickBot="1" x14ac:dyDescent="0.3"/>
    <row r="2" spans="2:10" ht="15.75" thickBot="1" x14ac:dyDescent="0.3">
      <c r="B2" t="s">
        <v>0</v>
      </c>
      <c r="C2" t="s">
        <v>27</v>
      </c>
      <c r="G2" t="s">
        <v>89</v>
      </c>
      <c r="I2" s="67" t="s">
        <v>31</v>
      </c>
      <c r="J2" s="66">
        <f>SUM(1*(FREQUENCY(MATCH(tblLLscore2[Leerling],tblLLscore2[Leerling],0),MATCH(tblLLscore2[Leerling],tblLLscore2[Leerling],0))&gt;0))</f>
        <v>63</v>
      </c>
    </row>
    <row r="3" spans="2:10" x14ac:dyDescent="0.25">
      <c r="B3" t="s">
        <v>14</v>
      </c>
      <c r="C3">
        <v>8</v>
      </c>
      <c r="E3">
        <f>MATCH(tblLLscore2[[#This Row],[Leerling]],tblLLscore2[Leerling],0)</f>
        <v>1</v>
      </c>
      <c r="G3" t="s">
        <v>14</v>
      </c>
    </row>
    <row r="4" spans="2:10" x14ac:dyDescent="0.25">
      <c r="B4" t="s">
        <v>33</v>
      </c>
      <c r="C4">
        <v>6</v>
      </c>
      <c r="E4">
        <f>MATCH(tblLLscore2[[#This Row],[Leerling]],tblLLscore2[Leerling],0)</f>
        <v>2</v>
      </c>
      <c r="G4" t="s">
        <v>33</v>
      </c>
    </row>
    <row r="5" spans="2:10" x14ac:dyDescent="0.25">
      <c r="B5" t="s">
        <v>34</v>
      </c>
      <c r="C5">
        <v>1</v>
      </c>
      <c r="E5">
        <f>MATCH(tblLLscore2[[#This Row],[Leerling]],tblLLscore2[Leerling],0)</f>
        <v>3</v>
      </c>
      <c r="G5" t="s">
        <v>34</v>
      </c>
    </row>
    <row r="6" spans="2:10" x14ac:dyDescent="0.25">
      <c r="B6" t="s">
        <v>35</v>
      </c>
      <c r="C6">
        <v>6</v>
      </c>
      <c r="E6">
        <f>MATCH(tblLLscore2[[#This Row],[Leerling]],tblLLscore2[Leerling],0)</f>
        <v>4</v>
      </c>
      <c r="G6" t="s">
        <v>35</v>
      </c>
    </row>
    <row r="7" spans="2:10" x14ac:dyDescent="0.25">
      <c r="B7" t="s">
        <v>10</v>
      </c>
      <c r="C7">
        <v>3</v>
      </c>
      <c r="E7">
        <f>MATCH(tblLLscore2[[#This Row],[Leerling]],tblLLscore2[Leerling],0)</f>
        <v>5</v>
      </c>
      <c r="G7" t="s">
        <v>10</v>
      </c>
    </row>
    <row r="8" spans="2:10" x14ac:dyDescent="0.25">
      <c r="B8" t="s">
        <v>36</v>
      </c>
      <c r="C8">
        <v>8</v>
      </c>
      <c r="E8">
        <f>MATCH(tblLLscore2[[#This Row],[Leerling]],tblLLscore2[Leerling],0)</f>
        <v>6</v>
      </c>
      <c r="G8" t="s">
        <v>36</v>
      </c>
    </row>
    <row r="9" spans="2:10" x14ac:dyDescent="0.25">
      <c r="B9" t="s">
        <v>37</v>
      </c>
      <c r="C9">
        <v>10</v>
      </c>
      <c r="E9">
        <f>MATCH(tblLLscore2[[#This Row],[Leerling]],tblLLscore2[Leerling],0)</f>
        <v>7</v>
      </c>
      <c r="G9" t="s">
        <v>37</v>
      </c>
    </row>
    <row r="10" spans="2:10" x14ac:dyDescent="0.25">
      <c r="B10" t="s">
        <v>37</v>
      </c>
      <c r="C10">
        <v>3</v>
      </c>
      <c r="E10">
        <f>MATCH(tblLLscore2[[#This Row],[Leerling]],tblLLscore2[Leerling],0)</f>
        <v>7</v>
      </c>
      <c r="G10" t="s">
        <v>38</v>
      </c>
    </row>
    <row r="11" spans="2:10" x14ac:dyDescent="0.25">
      <c r="B11" t="s">
        <v>38</v>
      </c>
      <c r="C11">
        <v>6</v>
      </c>
      <c r="E11">
        <f>MATCH(tblLLscore2[[#This Row],[Leerling]],tblLLscore2[Leerling],0)</f>
        <v>9</v>
      </c>
      <c r="G11" t="s">
        <v>39</v>
      </c>
    </row>
    <row r="12" spans="2:10" x14ac:dyDescent="0.25">
      <c r="B12" t="s">
        <v>39</v>
      </c>
      <c r="C12">
        <v>7</v>
      </c>
      <c r="E12">
        <f>MATCH(tblLLscore2[[#This Row],[Leerling]],tblLLscore2[Leerling],0)</f>
        <v>10</v>
      </c>
      <c r="G12" t="s">
        <v>40</v>
      </c>
    </row>
    <row r="13" spans="2:10" x14ac:dyDescent="0.25">
      <c r="B13" t="s">
        <v>40</v>
      </c>
      <c r="C13">
        <v>7</v>
      </c>
      <c r="E13">
        <f>MATCH(tblLLscore2[[#This Row],[Leerling]],tblLLscore2[Leerling],0)</f>
        <v>11</v>
      </c>
      <c r="G13" t="s">
        <v>41</v>
      </c>
    </row>
    <row r="14" spans="2:10" x14ac:dyDescent="0.25">
      <c r="B14" t="s">
        <v>41</v>
      </c>
      <c r="C14">
        <v>3</v>
      </c>
      <c r="E14">
        <f>MATCH(tblLLscore2[[#This Row],[Leerling]],tblLLscore2[Leerling],0)</f>
        <v>12</v>
      </c>
      <c r="G14" t="s">
        <v>42</v>
      </c>
    </row>
    <row r="15" spans="2:10" x14ac:dyDescent="0.25">
      <c r="B15" t="s">
        <v>42</v>
      </c>
      <c r="C15">
        <v>6</v>
      </c>
      <c r="E15">
        <f>MATCH(tblLLscore2[[#This Row],[Leerling]],tblLLscore2[Leerling],0)</f>
        <v>13</v>
      </c>
      <c r="G15" t="s">
        <v>43</v>
      </c>
      <c r="I15" s="53"/>
    </row>
    <row r="16" spans="2:10" x14ac:dyDescent="0.25">
      <c r="B16" t="s">
        <v>43</v>
      </c>
      <c r="C16">
        <v>4</v>
      </c>
      <c r="E16">
        <f>MATCH(tblLLscore2[[#This Row],[Leerling]],tblLLscore2[Leerling],0)</f>
        <v>14</v>
      </c>
      <c r="G16" t="s">
        <v>44</v>
      </c>
      <c r="I16" s="53"/>
    </row>
    <row r="17" spans="2:7" x14ac:dyDescent="0.25">
      <c r="B17" t="s">
        <v>44</v>
      </c>
      <c r="C17">
        <v>10</v>
      </c>
      <c r="E17">
        <f>MATCH(tblLLscore2[[#This Row],[Leerling]],tblLLscore2[Leerling],0)</f>
        <v>15</v>
      </c>
      <c r="G17" t="s">
        <v>45</v>
      </c>
    </row>
    <row r="18" spans="2:7" x14ac:dyDescent="0.25">
      <c r="B18" t="s">
        <v>45</v>
      </c>
      <c r="C18">
        <v>9</v>
      </c>
      <c r="E18">
        <f>MATCH(tblLLscore2[[#This Row],[Leerling]],tblLLscore2[Leerling],0)</f>
        <v>16</v>
      </c>
      <c r="G18" t="s">
        <v>46</v>
      </c>
    </row>
    <row r="19" spans="2:7" x14ac:dyDescent="0.25">
      <c r="B19" t="s">
        <v>41</v>
      </c>
      <c r="C19">
        <v>6</v>
      </c>
      <c r="E19">
        <f>MATCH(tblLLscore2[[#This Row],[Leerling]],tblLLscore2[Leerling],0)</f>
        <v>12</v>
      </c>
      <c r="G19" t="s">
        <v>47</v>
      </c>
    </row>
    <row r="20" spans="2:7" x14ac:dyDescent="0.25">
      <c r="B20" t="s">
        <v>42</v>
      </c>
      <c r="C20">
        <v>1</v>
      </c>
      <c r="E20">
        <f>MATCH(tblLLscore2[[#This Row],[Leerling]],tblLLscore2[Leerling],0)</f>
        <v>13</v>
      </c>
      <c r="G20" t="s">
        <v>48</v>
      </c>
    </row>
    <row r="21" spans="2:7" x14ac:dyDescent="0.25">
      <c r="B21" t="s">
        <v>46</v>
      </c>
      <c r="C21">
        <v>2</v>
      </c>
      <c r="E21">
        <f>MATCH(tblLLscore2[[#This Row],[Leerling]],tblLLscore2[Leerling],0)</f>
        <v>19</v>
      </c>
      <c r="G21" t="s">
        <v>49</v>
      </c>
    </row>
    <row r="22" spans="2:7" x14ac:dyDescent="0.25">
      <c r="B22" t="s">
        <v>47</v>
      </c>
      <c r="C22">
        <v>5</v>
      </c>
      <c r="E22">
        <f>MATCH(tblLLscore2[[#This Row],[Leerling]],tblLLscore2[Leerling],0)</f>
        <v>20</v>
      </c>
      <c r="G22" t="s">
        <v>50</v>
      </c>
    </row>
    <row r="23" spans="2:7" x14ac:dyDescent="0.25">
      <c r="B23" t="s">
        <v>48</v>
      </c>
      <c r="C23">
        <v>7</v>
      </c>
      <c r="E23">
        <f>MATCH(tblLLscore2[[#This Row],[Leerling]],tblLLscore2[Leerling],0)</f>
        <v>21</v>
      </c>
      <c r="G23" t="s">
        <v>51</v>
      </c>
    </row>
    <row r="24" spans="2:7" x14ac:dyDescent="0.25">
      <c r="B24" t="s">
        <v>49</v>
      </c>
      <c r="C24">
        <v>3</v>
      </c>
      <c r="E24">
        <f>MATCH(tblLLscore2[[#This Row],[Leerling]],tblLLscore2[Leerling],0)</f>
        <v>22</v>
      </c>
      <c r="G24" t="s">
        <v>52</v>
      </c>
    </row>
    <row r="25" spans="2:7" x14ac:dyDescent="0.25">
      <c r="B25" t="s">
        <v>50</v>
      </c>
      <c r="C25">
        <v>8</v>
      </c>
      <c r="E25">
        <f>MATCH(tblLLscore2[[#This Row],[Leerling]],tblLLscore2[Leerling],0)</f>
        <v>23</v>
      </c>
      <c r="G25" t="s">
        <v>53</v>
      </c>
    </row>
    <row r="26" spans="2:7" x14ac:dyDescent="0.25">
      <c r="B26" t="s">
        <v>51</v>
      </c>
      <c r="C26">
        <v>6</v>
      </c>
      <c r="E26">
        <f>MATCH(tblLLscore2[[#This Row],[Leerling]],tblLLscore2[Leerling],0)</f>
        <v>24</v>
      </c>
      <c r="G26" t="s">
        <v>54</v>
      </c>
    </row>
    <row r="27" spans="2:7" x14ac:dyDescent="0.25">
      <c r="B27" t="s">
        <v>10</v>
      </c>
      <c r="C27">
        <v>6</v>
      </c>
      <c r="E27">
        <f>MATCH(tblLLscore2[[#This Row],[Leerling]],tblLLscore2[Leerling],0)</f>
        <v>5</v>
      </c>
      <c r="G27" t="s">
        <v>55</v>
      </c>
    </row>
    <row r="28" spans="2:7" x14ac:dyDescent="0.25">
      <c r="B28" t="s">
        <v>52</v>
      </c>
      <c r="C28">
        <v>6</v>
      </c>
      <c r="E28">
        <f>MATCH(tblLLscore2[[#This Row],[Leerling]],tblLLscore2[Leerling],0)</f>
        <v>26</v>
      </c>
      <c r="G28" t="s">
        <v>11</v>
      </c>
    </row>
    <row r="29" spans="2:7" x14ac:dyDescent="0.25">
      <c r="B29" t="s">
        <v>53</v>
      </c>
      <c r="C29">
        <v>7</v>
      </c>
      <c r="E29">
        <f>MATCH(tblLLscore2[[#This Row],[Leerling]],tblLLscore2[Leerling],0)</f>
        <v>27</v>
      </c>
      <c r="G29" t="s">
        <v>56</v>
      </c>
    </row>
    <row r="30" spans="2:7" x14ac:dyDescent="0.25">
      <c r="B30" t="s">
        <v>54</v>
      </c>
      <c r="C30">
        <v>4</v>
      </c>
      <c r="E30">
        <f>MATCH(tblLLscore2[[#This Row],[Leerling]],tblLLscore2[Leerling],0)</f>
        <v>28</v>
      </c>
      <c r="G30" t="s">
        <v>57</v>
      </c>
    </row>
    <row r="31" spans="2:7" x14ac:dyDescent="0.25">
      <c r="B31" t="s">
        <v>55</v>
      </c>
      <c r="C31">
        <v>3</v>
      </c>
      <c r="E31">
        <f>MATCH(tblLLscore2[[#This Row],[Leerling]],tblLLscore2[Leerling],0)</f>
        <v>29</v>
      </c>
      <c r="G31" t="s">
        <v>58</v>
      </c>
    </row>
    <row r="32" spans="2:7" x14ac:dyDescent="0.25">
      <c r="B32" t="s">
        <v>11</v>
      </c>
      <c r="C32">
        <v>10</v>
      </c>
      <c r="E32">
        <f>MATCH(tblLLscore2[[#This Row],[Leerling]],tblLLscore2[Leerling],0)</f>
        <v>30</v>
      </c>
      <c r="G32" t="s">
        <v>59</v>
      </c>
    </row>
    <row r="33" spans="2:7" x14ac:dyDescent="0.25">
      <c r="B33" t="s">
        <v>53</v>
      </c>
      <c r="C33">
        <v>5</v>
      </c>
      <c r="E33">
        <f>MATCH(tblLLscore2[[#This Row],[Leerling]],tblLLscore2[Leerling],0)</f>
        <v>27</v>
      </c>
      <c r="G33" t="s">
        <v>60</v>
      </c>
    </row>
    <row r="34" spans="2:7" x14ac:dyDescent="0.25">
      <c r="B34" t="s">
        <v>56</v>
      </c>
      <c r="C34">
        <v>7</v>
      </c>
      <c r="E34">
        <f>MATCH(tblLLscore2[[#This Row],[Leerling]],tblLLscore2[Leerling],0)</f>
        <v>32</v>
      </c>
      <c r="G34" t="s">
        <v>61</v>
      </c>
    </row>
    <row r="35" spans="2:7" x14ac:dyDescent="0.25">
      <c r="B35" t="s">
        <v>57</v>
      </c>
      <c r="C35">
        <v>5</v>
      </c>
      <c r="E35">
        <f>MATCH(tblLLscore2[[#This Row],[Leerling]],tblLLscore2[Leerling],0)</f>
        <v>33</v>
      </c>
      <c r="G35" t="s">
        <v>12</v>
      </c>
    </row>
    <row r="36" spans="2:7" x14ac:dyDescent="0.25">
      <c r="B36" t="s">
        <v>58</v>
      </c>
      <c r="C36">
        <v>3</v>
      </c>
      <c r="E36">
        <f>MATCH(tblLLscore2[[#This Row],[Leerling]],tblLLscore2[Leerling],0)</f>
        <v>34</v>
      </c>
      <c r="G36" t="s">
        <v>62</v>
      </c>
    </row>
    <row r="37" spans="2:7" x14ac:dyDescent="0.25">
      <c r="B37" t="s">
        <v>59</v>
      </c>
      <c r="C37">
        <v>6</v>
      </c>
      <c r="E37">
        <f>MATCH(tblLLscore2[[#This Row],[Leerling]],tblLLscore2[Leerling],0)</f>
        <v>35</v>
      </c>
      <c r="G37" t="s">
        <v>63</v>
      </c>
    </row>
    <row r="38" spans="2:7" x14ac:dyDescent="0.25">
      <c r="B38" t="s">
        <v>60</v>
      </c>
      <c r="C38">
        <v>5</v>
      </c>
      <c r="E38">
        <f>MATCH(tblLLscore2[[#This Row],[Leerling]],tblLLscore2[Leerling],0)</f>
        <v>36</v>
      </c>
      <c r="G38" t="s">
        <v>64</v>
      </c>
    </row>
    <row r="39" spans="2:7" x14ac:dyDescent="0.25">
      <c r="B39" t="s">
        <v>59</v>
      </c>
      <c r="C39">
        <v>7</v>
      </c>
      <c r="E39">
        <f>MATCH(tblLLscore2[[#This Row],[Leerling]],tblLLscore2[Leerling],0)</f>
        <v>35</v>
      </c>
      <c r="G39" t="s">
        <v>65</v>
      </c>
    </row>
    <row r="40" spans="2:7" x14ac:dyDescent="0.25">
      <c r="B40" t="s">
        <v>50</v>
      </c>
      <c r="C40">
        <v>1</v>
      </c>
      <c r="E40">
        <f>MATCH(tblLLscore2[[#This Row],[Leerling]],tblLLscore2[Leerling],0)</f>
        <v>23</v>
      </c>
      <c r="G40" t="s">
        <v>66</v>
      </c>
    </row>
    <row r="41" spans="2:7" x14ac:dyDescent="0.25">
      <c r="B41" t="s">
        <v>61</v>
      </c>
      <c r="C41">
        <v>8</v>
      </c>
      <c r="E41">
        <f>MATCH(tblLLscore2[[#This Row],[Leerling]],tblLLscore2[Leerling],0)</f>
        <v>39</v>
      </c>
      <c r="G41" t="s">
        <v>67</v>
      </c>
    </row>
    <row r="42" spans="2:7" x14ac:dyDescent="0.25">
      <c r="B42" t="s">
        <v>12</v>
      </c>
      <c r="C42">
        <v>6</v>
      </c>
      <c r="E42">
        <f>MATCH(tblLLscore2[[#This Row],[Leerling]],tblLLscore2[Leerling],0)</f>
        <v>40</v>
      </c>
      <c r="G42" t="s">
        <v>68</v>
      </c>
    </row>
    <row r="43" spans="2:7" x14ac:dyDescent="0.25">
      <c r="B43" t="s">
        <v>54</v>
      </c>
      <c r="C43">
        <v>7</v>
      </c>
      <c r="E43">
        <f>MATCH(tblLLscore2[[#This Row],[Leerling]],tblLLscore2[Leerling],0)</f>
        <v>28</v>
      </c>
      <c r="G43" t="s">
        <v>69</v>
      </c>
    </row>
    <row r="44" spans="2:7" x14ac:dyDescent="0.25">
      <c r="B44" t="s">
        <v>62</v>
      </c>
      <c r="C44">
        <v>6</v>
      </c>
      <c r="E44">
        <f>MATCH(tblLLscore2[[#This Row],[Leerling]],tblLLscore2[Leerling],0)</f>
        <v>42</v>
      </c>
      <c r="G44" t="s">
        <v>70</v>
      </c>
    </row>
    <row r="45" spans="2:7" x14ac:dyDescent="0.25">
      <c r="B45" t="s">
        <v>63</v>
      </c>
      <c r="C45">
        <v>8</v>
      </c>
      <c r="E45">
        <f>MATCH(tblLLscore2[[#This Row],[Leerling]],tblLLscore2[Leerling],0)</f>
        <v>43</v>
      </c>
      <c r="G45" t="s">
        <v>71</v>
      </c>
    </row>
    <row r="46" spans="2:7" x14ac:dyDescent="0.25">
      <c r="B46" t="s">
        <v>64</v>
      </c>
      <c r="C46">
        <v>8</v>
      </c>
      <c r="E46">
        <f>MATCH(tblLLscore2[[#This Row],[Leerling]],tblLLscore2[Leerling],0)</f>
        <v>44</v>
      </c>
      <c r="G46" t="s">
        <v>72</v>
      </c>
    </row>
    <row r="47" spans="2:7" x14ac:dyDescent="0.25">
      <c r="B47" t="s">
        <v>65</v>
      </c>
      <c r="C47">
        <v>5</v>
      </c>
      <c r="E47">
        <f>MATCH(tblLLscore2[[#This Row],[Leerling]],tblLLscore2[Leerling],0)</f>
        <v>45</v>
      </c>
      <c r="G47" t="s">
        <v>9</v>
      </c>
    </row>
    <row r="48" spans="2:7" x14ac:dyDescent="0.25">
      <c r="B48" t="s">
        <v>66</v>
      </c>
      <c r="C48">
        <v>9</v>
      </c>
      <c r="E48">
        <f>MATCH(tblLLscore2[[#This Row],[Leerling]],tblLLscore2[Leerling],0)</f>
        <v>46</v>
      </c>
      <c r="G48" t="s">
        <v>73</v>
      </c>
    </row>
    <row r="49" spans="2:7" x14ac:dyDescent="0.25">
      <c r="B49" t="s">
        <v>37</v>
      </c>
      <c r="C49">
        <v>8</v>
      </c>
      <c r="E49">
        <f>MATCH(tblLLscore2[[#This Row],[Leerling]],tblLLscore2[Leerling],0)</f>
        <v>7</v>
      </c>
      <c r="G49" t="s">
        <v>74</v>
      </c>
    </row>
    <row r="50" spans="2:7" x14ac:dyDescent="0.25">
      <c r="B50" t="s">
        <v>67</v>
      </c>
      <c r="C50">
        <v>8</v>
      </c>
      <c r="E50">
        <f>MATCH(tblLLscore2[[#This Row],[Leerling]],tblLLscore2[Leerling],0)</f>
        <v>48</v>
      </c>
      <c r="G50" t="s">
        <v>75</v>
      </c>
    </row>
    <row r="51" spans="2:7" x14ac:dyDescent="0.25">
      <c r="B51" t="s">
        <v>68</v>
      </c>
      <c r="C51">
        <v>5</v>
      </c>
      <c r="E51">
        <f>MATCH(tblLLscore2[[#This Row],[Leerling]],tblLLscore2[Leerling],0)</f>
        <v>49</v>
      </c>
      <c r="G51" t="s">
        <v>76</v>
      </c>
    </row>
    <row r="52" spans="2:7" x14ac:dyDescent="0.25">
      <c r="B52" t="s">
        <v>60</v>
      </c>
      <c r="C52">
        <v>10</v>
      </c>
      <c r="E52">
        <f>MATCH(tblLLscore2[[#This Row],[Leerling]],tblLLscore2[Leerling],0)</f>
        <v>36</v>
      </c>
      <c r="G52" t="s">
        <v>77</v>
      </c>
    </row>
    <row r="53" spans="2:7" x14ac:dyDescent="0.25">
      <c r="B53" t="s">
        <v>61</v>
      </c>
      <c r="C53">
        <v>3</v>
      </c>
      <c r="E53">
        <f>MATCH(tblLLscore2[[#This Row],[Leerling]],tblLLscore2[Leerling],0)</f>
        <v>39</v>
      </c>
      <c r="G53" t="s">
        <v>78</v>
      </c>
    </row>
    <row r="54" spans="2:7" x14ac:dyDescent="0.25">
      <c r="B54" t="s">
        <v>69</v>
      </c>
      <c r="C54">
        <v>8</v>
      </c>
      <c r="E54">
        <f>MATCH(tblLLscore2[[#This Row],[Leerling]],tblLLscore2[Leerling],0)</f>
        <v>52</v>
      </c>
      <c r="G54" t="s">
        <v>79</v>
      </c>
    </row>
    <row r="55" spans="2:7" x14ac:dyDescent="0.25">
      <c r="B55" t="s">
        <v>64</v>
      </c>
      <c r="C55">
        <v>5</v>
      </c>
      <c r="E55">
        <f>MATCH(tblLLscore2[[#This Row],[Leerling]],tblLLscore2[Leerling],0)</f>
        <v>44</v>
      </c>
      <c r="G55" t="s">
        <v>80</v>
      </c>
    </row>
    <row r="56" spans="2:7" x14ac:dyDescent="0.25">
      <c r="B56" t="s">
        <v>70</v>
      </c>
      <c r="C56">
        <v>7</v>
      </c>
      <c r="E56">
        <f>MATCH(tblLLscore2[[#This Row],[Leerling]],tblLLscore2[Leerling],0)</f>
        <v>54</v>
      </c>
      <c r="G56" t="s">
        <v>81</v>
      </c>
    </row>
    <row r="57" spans="2:7" x14ac:dyDescent="0.25">
      <c r="B57" t="s">
        <v>71</v>
      </c>
      <c r="C57">
        <v>7</v>
      </c>
      <c r="E57">
        <f>MATCH(tblLLscore2[[#This Row],[Leerling]],tblLLscore2[Leerling],0)</f>
        <v>55</v>
      </c>
      <c r="G57" t="s">
        <v>82</v>
      </c>
    </row>
    <row r="58" spans="2:7" x14ac:dyDescent="0.25">
      <c r="B58" t="s">
        <v>72</v>
      </c>
      <c r="C58">
        <v>4</v>
      </c>
      <c r="E58">
        <f>MATCH(tblLLscore2[[#This Row],[Leerling]],tblLLscore2[Leerling],0)</f>
        <v>56</v>
      </c>
      <c r="G58" t="s">
        <v>83</v>
      </c>
    </row>
    <row r="59" spans="2:7" x14ac:dyDescent="0.25">
      <c r="B59" t="s">
        <v>9</v>
      </c>
      <c r="C59">
        <v>2</v>
      </c>
      <c r="E59">
        <f>MATCH(tblLLscore2[[#This Row],[Leerling]],tblLLscore2[Leerling],0)</f>
        <v>57</v>
      </c>
      <c r="G59" t="s">
        <v>84</v>
      </c>
    </row>
    <row r="60" spans="2:7" x14ac:dyDescent="0.25">
      <c r="B60" t="s">
        <v>73</v>
      </c>
      <c r="C60">
        <v>9</v>
      </c>
      <c r="E60">
        <f>MATCH(tblLLscore2[[#This Row],[Leerling]],tblLLscore2[Leerling],0)</f>
        <v>58</v>
      </c>
      <c r="G60" t="s">
        <v>8</v>
      </c>
    </row>
    <row r="61" spans="2:7" x14ac:dyDescent="0.25">
      <c r="B61" t="s">
        <v>66</v>
      </c>
      <c r="C61">
        <v>6</v>
      </c>
      <c r="E61">
        <f>MATCH(tblLLscore2[[#This Row],[Leerling]],tblLLscore2[Leerling],0)</f>
        <v>46</v>
      </c>
      <c r="G61" t="s">
        <v>85</v>
      </c>
    </row>
    <row r="62" spans="2:7" x14ac:dyDescent="0.25">
      <c r="B62" t="s">
        <v>44</v>
      </c>
      <c r="C62">
        <v>8</v>
      </c>
      <c r="E62">
        <f>MATCH(tblLLscore2[[#This Row],[Leerling]],tblLLscore2[Leerling],0)</f>
        <v>15</v>
      </c>
      <c r="G62" t="s">
        <v>86</v>
      </c>
    </row>
    <row r="63" spans="2:7" x14ac:dyDescent="0.25">
      <c r="B63" t="s">
        <v>74</v>
      </c>
      <c r="C63">
        <v>4</v>
      </c>
      <c r="E63">
        <f>MATCH(tblLLscore2[[#This Row],[Leerling]],tblLLscore2[Leerling],0)</f>
        <v>61</v>
      </c>
      <c r="G63" t="s">
        <v>87</v>
      </c>
    </row>
    <row r="64" spans="2:7" x14ac:dyDescent="0.25">
      <c r="B64" t="s">
        <v>75</v>
      </c>
      <c r="C64">
        <v>7</v>
      </c>
      <c r="E64">
        <f>MATCH(tblLLscore2[[#This Row],[Leerling]],tblLLscore2[Leerling],0)</f>
        <v>62</v>
      </c>
      <c r="G64" t="s">
        <v>88</v>
      </c>
    </row>
    <row r="65" spans="2:7" x14ac:dyDescent="0.25">
      <c r="B65" t="s">
        <v>76</v>
      </c>
      <c r="C65">
        <v>8</v>
      </c>
      <c r="E65">
        <f>MATCH(tblLLscore2[[#This Row],[Leerling]],tblLLscore2[Leerling],0)</f>
        <v>63</v>
      </c>
      <c r="G65" t="s">
        <v>13</v>
      </c>
    </row>
    <row r="66" spans="2:7" x14ac:dyDescent="0.25">
      <c r="B66" t="s">
        <v>77</v>
      </c>
      <c r="C66">
        <v>8</v>
      </c>
      <c r="E66">
        <f>MATCH(tblLLscore2[[#This Row],[Leerling]],tblLLscore2[Leerling],0)</f>
        <v>64</v>
      </c>
    </row>
    <row r="67" spans="2:7" x14ac:dyDescent="0.25">
      <c r="B67" t="s">
        <v>68</v>
      </c>
      <c r="C67">
        <v>6</v>
      </c>
      <c r="E67">
        <f>MATCH(tblLLscore2[[#This Row],[Leerling]],tblLLscore2[Leerling],0)</f>
        <v>49</v>
      </c>
    </row>
    <row r="68" spans="2:7" x14ac:dyDescent="0.25">
      <c r="B68" t="s">
        <v>78</v>
      </c>
      <c r="C68">
        <v>8</v>
      </c>
      <c r="E68">
        <f>MATCH(tblLLscore2[[#This Row],[Leerling]],tblLLscore2[Leerling],0)</f>
        <v>66</v>
      </c>
    </row>
    <row r="69" spans="2:7" x14ac:dyDescent="0.25">
      <c r="B69" t="s">
        <v>73</v>
      </c>
      <c r="C69">
        <v>8</v>
      </c>
      <c r="E69">
        <f>MATCH(tblLLscore2[[#This Row],[Leerling]],tblLLscore2[Leerling],0)</f>
        <v>58</v>
      </c>
    </row>
    <row r="70" spans="2:7" x14ac:dyDescent="0.25">
      <c r="B70" t="s">
        <v>73</v>
      </c>
      <c r="C70">
        <v>4</v>
      </c>
      <c r="E70">
        <f>MATCH(tblLLscore2[[#This Row],[Leerling]],tblLLscore2[Leerling],0)</f>
        <v>58</v>
      </c>
    </row>
    <row r="71" spans="2:7" x14ac:dyDescent="0.25">
      <c r="B71" t="s">
        <v>52</v>
      </c>
      <c r="C71">
        <v>9</v>
      </c>
      <c r="E71">
        <f>MATCH(tblLLscore2[[#This Row],[Leerling]],tblLLscore2[Leerling],0)</f>
        <v>26</v>
      </c>
    </row>
    <row r="72" spans="2:7" x14ac:dyDescent="0.25">
      <c r="B72" t="s">
        <v>40</v>
      </c>
      <c r="C72">
        <v>7</v>
      </c>
      <c r="E72">
        <f>MATCH(tblLLscore2[[#This Row],[Leerling]],tblLLscore2[Leerling],0)</f>
        <v>11</v>
      </c>
    </row>
    <row r="73" spans="2:7" x14ac:dyDescent="0.25">
      <c r="B73" t="s">
        <v>68</v>
      </c>
      <c r="C73">
        <v>6</v>
      </c>
      <c r="E73">
        <f>MATCH(tblLLscore2[[#This Row],[Leerling]],tblLLscore2[Leerling],0)</f>
        <v>49</v>
      </c>
    </row>
    <row r="74" spans="2:7" x14ac:dyDescent="0.25">
      <c r="B74" t="s">
        <v>70</v>
      </c>
      <c r="C74">
        <v>8</v>
      </c>
      <c r="E74">
        <f>MATCH(tblLLscore2[[#This Row],[Leerling]],tblLLscore2[Leerling],0)</f>
        <v>54</v>
      </c>
    </row>
    <row r="75" spans="2:7" x14ac:dyDescent="0.25">
      <c r="B75" t="s">
        <v>79</v>
      </c>
      <c r="C75">
        <v>5</v>
      </c>
      <c r="E75">
        <f>MATCH(tblLLscore2[[#This Row],[Leerling]],tblLLscore2[Leerling],0)</f>
        <v>73</v>
      </c>
    </row>
    <row r="76" spans="2:7" x14ac:dyDescent="0.25">
      <c r="B76" t="s">
        <v>80</v>
      </c>
      <c r="C76">
        <v>2</v>
      </c>
      <c r="E76">
        <f>MATCH(tblLLscore2[[#This Row],[Leerling]],tblLLscore2[Leerling],0)</f>
        <v>74</v>
      </c>
    </row>
    <row r="77" spans="2:7" x14ac:dyDescent="0.25">
      <c r="B77" t="s">
        <v>81</v>
      </c>
      <c r="C77">
        <v>5</v>
      </c>
      <c r="E77">
        <f>MATCH(tblLLscore2[[#This Row],[Leerling]],tblLLscore2[Leerling],0)</f>
        <v>75</v>
      </c>
    </row>
    <row r="78" spans="2:7" x14ac:dyDescent="0.25">
      <c r="B78" t="s">
        <v>82</v>
      </c>
      <c r="C78">
        <v>8</v>
      </c>
      <c r="E78">
        <f>MATCH(tblLLscore2[[#This Row],[Leerling]],tblLLscore2[Leerling],0)</f>
        <v>76</v>
      </c>
    </row>
    <row r="79" spans="2:7" x14ac:dyDescent="0.25">
      <c r="B79" t="s">
        <v>47</v>
      </c>
      <c r="C79">
        <v>8</v>
      </c>
      <c r="E79">
        <f>MATCH(tblLLscore2[[#This Row],[Leerling]],tblLLscore2[Leerling],0)</f>
        <v>20</v>
      </c>
    </row>
    <row r="80" spans="2:7" x14ac:dyDescent="0.25">
      <c r="B80" t="s">
        <v>35</v>
      </c>
      <c r="C80">
        <v>8</v>
      </c>
      <c r="E80">
        <f>MATCH(tblLLscore2[[#This Row],[Leerling]],tblLLscore2[Leerling],0)</f>
        <v>4</v>
      </c>
    </row>
    <row r="81" spans="2:5" x14ac:dyDescent="0.25">
      <c r="B81" t="s">
        <v>62</v>
      </c>
      <c r="C81">
        <v>5</v>
      </c>
      <c r="E81">
        <f>MATCH(tblLLscore2[[#This Row],[Leerling]],tblLLscore2[Leerling],0)</f>
        <v>42</v>
      </c>
    </row>
    <row r="82" spans="2:5" x14ac:dyDescent="0.25">
      <c r="B82" t="s">
        <v>83</v>
      </c>
      <c r="C82">
        <v>7</v>
      </c>
      <c r="E82">
        <f>MATCH(tblLLscore2[[#This Row],[Leerling]],tblLLscore2[Leerling],0)</f>
        <v>80</v>
      </c>
    </row>
    <row r="83" spans="2:5" x14ac:dyDescent="0.25">
      <c r="B83" t="s">
        <v>44</v>
      </c>
      <c r="C83">
        <v>9</v>
      </c>
      <c r="E83">
        <f>MATCH(tblLLscore2[[#This Row],[Leerling]],tblLLscore2[Leerling],0)</f>
        <v>15</v>
      </c>
    </row>
    <row r="84" spans="2:5" x14ac:dyDescent="0.25">
      <c r="B84" t="s">
        <v>79</v>
      </c>
      <c r="C84">
        <v>5</v>
      </c>
      <c r="E84">
        <f>MATCH(tblLLscore2[[#This Row],[Leerling]],tblLLscore2[Leerling],0)</f>
        <v>73</v>
      </c>
    </row>
    <row r="85" spans="2:5" x14ac:dyDescent="0.25">
      <c r="B85" t="s">
        <v>75</v>
      </c>
      <c r="C85">
        <v>3</v>
      </c>
      <c r="E85">
        <f>MATCH(tblLLscore2[[#This Row],[Leerling]],tblLLscore2[Leerling],0)</f>
        <v>62</v>
      </c>
    </row>
    <row r="86" spans="2:5" x14ac:dyDescent="0.25">
      <c r="B86" t="s">
        <v>35</v>
      </c>
      <c r="C86">
        <v>3</v>
      </c>
      <c r="E86">
        <f>MATCH(tblLLscore2[[#This Row],[Leerling]],tblLLscore2[Leerling],0)</f>
        <v>4</v>
      </c>
    </row>
    <row r="87" spans="2:5" x14ac:dyDescent="0.25">
      <c r="B87" t="s">
        <v>42</v>
      </c>
      <c r="C87">
        <v>3</v>
      </c>
      <c r="E87">
        <f>MATCH(tblLLscore2[[#This Row],[Leerling]],tblLLscore2[Leerling],0)</f>
        <v>13</v>
      </c>
    </row>
    <row r="88" spans="2:5" x14ac:dyDescent="0.25">
      <c r="B88" t="s">
        <v>84</v>
      </c>
      <c r="C88">
        <v>7</v>
      </c>
      <c r="E88">
        <f>MATCH(tblLLscore2[[#This Row],[Leerling]],tblLLscore2[Leerling],0)</f>
        <v>86</v>
      </c>
    </row>
    <row r="89" spans="2:5" x14ac:dyDescent="0.25">
      <c r="B89" t="s">
        <v>52</v>
      </c>
      <c r="C89">
        <v>5</v>
      </c>
      <c r="E89">
        <f>MATCH(tblLLscore2[[#This Row],[Leerling]],tblLLscore2[Leerling],0)</f>
        <v>26</v>
      </c>
    </row>
    <row r="90" spans="2:5" x14ac:dyDescent="0.25">
      <c r="B90" t="s">
        <v>8</v>
      </c>
      <c r="C90">
        <v>7</v>
      </c>
      <c r="E90">
        <f>MATCH(tblLLscore2[[#This Row],[Leerling]],tblLLscore2[Leerling],0)</f>
        <v>88</v>
      </c>
    </row>
    <row r="91" spans="2:5" x14ac:dyDescent="0.25">
      <c r="B91" t="s">
        <v>70</v>
      </c>
      <c r="C91">
        <v>5</v>
      </c>
      <c r="E91">
        <f>MATCH(tblLLscore2[[#This Row],[Leerling]],tblLLscore2[Leerling],0)</f>
        <v>54</v>
      </c>
    </row>
    <row r="92" spans="2:5" x14ac:dyDescent="0.25">
      <c r="B92" t="s">
        <v>85</v>
      </c>
      <c r="C92">
        <v>5</v>
      </c>
      <c r="E92">
        <f>MATCH(tblLLscore2[[#This Row],[Leerling]],tblLLscore2[Leerling],0)</f>
        <v>90</v>
      </c>
    </row>
    <row r="93" spans="2:5" x14ac:dyDescent="0.25">
      <c r="B93" t="s">
        <v>39</v>
      </c>
      <c r="C93">
        <v>4</v>
      </c>
      <c r="E93">
        <f>MATCH(tblLLscore2[[#This Row],[Leerling]],tblLLscore2[Leerling],0)</f>
        <v>10</v>
      </c>
    </row>
    <row r="94" spans="2:5" x14ac:dyDescent="0.25">
      <c r="B94" t="s">
        <v>67</v>
      </c>
      <c r="C94">
        <v>3</v>
      </c>
      <c r="E94">
        <f>MATCH(tblLLscore2[[#This Row],[Leerling]],tblLLscore2[Leerling],0)</f>
        <v>48</v>
      </c>
    </row>
    <row r="95" spans="2:5" x14ac:dyDescent="0.25">
      <c r="B95" t="s">
        <v>57</v>
      </c>
      <c r="C95">
        <v>6</v>
      </c>
      <c r="E95">
        <f>MATCH(tblLLscore2[[#This Row],[Leerling]],tblLLscore2[Leerling],0)</f>
        <v>33</v>
      </c>
    </row>
    <row r="96" spans="2:5" x14ac:dyDescent="0.25">
      <c r="B96" t="s">
        <v>9</v>
      </c>
      <c r="C96">
        <v>3</v>
      </c>
      <c r="E96">
        <f>MATCH(tblLLscore2[[#This Row],[Leerling]],tblLLscore2[Leerling],0)</f>
        <v>57</v>
      </c>
    </row>
    <row r="97" spans="2:5" x14ac:dyDescent="0.25">
      <c r="B97" t="s">
        <v>86</v>
      </c>
      <c r="C97">
        <v>6</v>
      </c>
      <c r="E97">
        <f>MATCH(tblLLscore2[[#This Row],[Leerling]],tblLLscore2[Leerling],0)</f>
        <v>95</v>
      </c>
    </row>
    <row r="98" spans="2:5" x14ac:dyDescent="0.25">
      <c r="B98" t="s">
        <v>87</v>
      </c>
      <c r="C98">
        <v>7</v>
      </c>
      <c r="E98">
        <f>MATCH(tblLLscore2[[#This Row],[Leerling]],tblLLscore2[Leerling],0)</f>
        <v>96</v>
      </c>
    </row>
    <row r="99" spans="2:5" x14ac:dyDescent="0.25">
      <c r="B99" t="s">
        <v>88</v>
      </c>
      <c r="C99">
        <v>1</v>
      </c>
      <c r="E99">
        <f>MATCH(tblLLscore2[[#This Row],[Leerling]],tblLLscore2[Leerling],0)</f>
        <v>97</v>
      </c>
    </row>
    <row r="100" spans="2:5" x14ac:dyDescent="0.25">
      <c r="B100" t="s">
        <v>13</v>
      </c>
      <c r="C100">
        <v>8</v>
      </c>
      <c r="E100">
        <f>MATCH(tblLLscore2[[#This Row],[Leerling]],tblLLscore2[Leerling],0)</f>
        <v>98</v>
      </c>
    </row>
    <row r="101" spans="2:5" x14ac:dyDescent="0.25">
      <c r="B101" t="s">
        <v>68</v>
      </c>
      <c r="C101">
        <v>8</v>
      </c>
      <c r="E101">
        <f>MATCH(tblLLscore2[[#This Row],[Leerling]],tblLLscore2[Leerling],0)</f>
        <v>49</v>
      </c>
    </row>
    <row r="102" spans="2:5" x14ac:dyDescent="0.25">
      <c r="B102" t="s">
        <v>57</v>
      </c>
      <c r="C102">
        <v>5</v>
      </c>
      <c r="E102">
        <f>MATCH(tblLLscore2[[#This Row],[Leerling]],tblLLscore2[Leerling],0)</f>
        <v>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E07048-8DC3-4D5D-8753-56428440BD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3</vt:i4>
      </vt:variant>
    </vt:vector>
  </HeadingPairs>
  <TitlesOfParts>
    <vt:vector size="11" baseType="lpstr">
      <vt:lpstr>Voorblad</vt:lpstr>
      <vt:lpstr>Basis</vt:lpstr>
      <vt:lpstr>FreqTabel1</vt:lpstr>
      <vt:lpstr>FreqTabel2</vt:lpstr>
      <vt:lpstr>Interval</vt:lpstr>
      <vt:lpstr>Interval2</vt:lpstr>
      <vt:lpstr>Uniek</vt:lpstr>
      <vt:lpstr>Uniek2</vt:lpstr>
      <vt:lpstr>Interval2!Ophalen</vt:lpstr>
      <vt:lpstr>Uniek2!Ophalen</vt:lpstr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Verbruggen</dc:creator>
  <cp:lastModifiedBy>G Verbruggen</cp:lastModifiedBy>
  <dcterms:created xsi:type="dcterms:W3CDTF">2020-11-23T07:09:35Z</dcterms:created>
  <dcterms:modified xsi:type="dcterms:W3CDTF">2020-12-07T16:55:34Z</dcterms:modified>
</cp:coreProperties>
</file>