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jsv\Dropbox (G-Info)\Website bestanden\"/>
    </mc:Choice>
  </mc:AlternateContent>
  <xr:revisionPtr revIDLastSave="0" documentId="13_ncr:1_{966807D7-5CA1-4C01-B6F8-CE3F371C427B}" xr6:coauthVersionLast="36" xr6:coauthVersionMax="47" xr10:uidLastSave="{00000000-0000-0000-0000-000000000000}"/>
  <bookViews>
    <workbookView xWindow="-105" yWindow="-105" windowWidth="23250" windowHeight="12570" xr2:uid="{EF9A448C-5555-4965-99E5-F53031B7E66E}"/>
  </bookViews>
  <sheets>
    <sheet name="Voorblad" sheetId="9" r:id="rId1"/>
    <sheet name="Symbolen" sheetId="2" r:id="rId2"/>
    <sheet name="Unicode" sheetId="8" r:id="rId3"/>
    <sheet name="Verg1" sheetId="3" r:id="rId4"/>
    <sheet name="Verg2" sheetId="1" r:id="rId5"/>
    <sheet name="Hyp" sheetId="4" r:id="rId6"/>
    <sheet name="Groei" sheetId="5" r:id="rId7"/>
    <sheet name="Technologie" sheetId="6" r:id="rId8"/>
    <sheet name="Menging" sheetId="7" r:id="rId9"/>
  </sheets>
  <definedNames>
    <definedName name="a">Verg2!$D$24</definedName>
    <definedName name="b">Verg2!$D$25</definedName>
    <definedName name="c_">Verg2!$D$26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1" l="1"/>
  <c r="D27" i="1"/>
  <c r="D21" i="1"/>
  <c r="D20" i="1"/>
  <c r="B10" i="4" l="1"/>
  <c r="D4" i="4"/>
  <c r="B6" i="4"/>
  <c r="E18" i="1"/>
  <c r="E25" i="1"/>
  <c r="K3" i="2"/>
  <c r="J2" i="2" l="1"/>
  <c r="J3" i="2"/>
  <c r="O2" i="2"/>
  <c r="O3" i="2"/>
  <c r="O4" i="2"/>
  <c r="N7" i="2"/>
  <c r="N8" i="2"/>
  <c r="N6" i="2"/>
  <c r="J7" i="3" l="1"/>
  <c r="Q6" i="8"/>
  <c r="R6" i="8" s="1"/>
  <c r="Q5" i="8"/>
  <c r="R5" i="8" s="1"/>
  <c r="K5" i="5" l="1"/>
  <c r="K6" i="5" s="1"/>
  <c r="K9" i="5"/>
  <c r="L9" i="5"/>
  <c r="G13" i="5"/>
  <c r="H13" i="5"/>
  <c r="G14" i="5"/>
  <c r="H14" i="5"/>
  <c r="G15" i="5"/>
  <c r="H15" i="5"/>
  <c r="G16" i="5"/>
  <c r="H16" i="5"/>
  <c r="G17" i="5"/>
  <c r="H17" i="5"/>
  <c r="M9" i="5" l="1"/>
  <c r="K10" i="5" s="1"/>
  <c r="L10" i="5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2" i="5" s="1"/>
  <c r="L33" i="5" s="1"/>
  <c r="L34" i="5" s="1"/>
  <c r="L35" i="5" s="1"/>
  <c r="L36" i="5" s="1"/>
  <c r="L37" i="5" s="1"/>
  <c r="L38" i="5" s="1"/>
  <c r="L39" i="5" s="1"/>
  <c r="L40" i="5" s="1"/>
  <c r="L41" i="5" s="1"/>
  <c r="L42" i="5" s="1"/>
  <c r="L43" i="5" s="1"/>
  <c r="L44" i="5" s="1"/>
  <c r="L45" i="5" s="1"/>
  <c r="L46" i="5" s="1"/>
  <c r="L47" i="5" s="1"/>
  <c r="L48" i="5" s="1"/>
  <c r="L49" i="5" s="1"/>
  <c r="L50" i="5" s="1"/>
  <c r="L51" i="5" s="1"/>
  <c r="L52" i="5" s="1"/>
  <c r="L53" i="5" s="1"/>
  <c r="L54" i="5" s="1"/>
  <c r="L55" i="5" s="1"/>
  <c r="L56" i="5" s="1"/>
  <c r="L57" i="5" s="1"/>
  <c r="L58" i="5" s="1"/>
  <c r="C8" i="4"/>
  <c r="C7" i="4"/>
  <c r="C11" i="4"/>
  <c r="E11" i="4" s="1"/>
  <c r="J8" i="3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4" i="3"/>
  <c r="M10" i="5" l="1"/>
  <c r="K11" i="5" s="1"/>
  <c r="M11" i="5" s="1"/>
  <c r="K12" i="5" s="1"/>
  <c r="M12" i="5" s="1"/>
  <c r="K13" i="5" s="1"/>
  <c r="M13" i="5" s="1"/>
  <c r="K14" i="5" s="1"/>
  <c r="M14" i="5" s="1"/>
  <c r="K15" i="5" s="1"/>
  <c r="M15" i="5" s="1"/>
  <c r="K16" i="5" s="1"/>
  <c r="M16" i="5" s="1"/>
  <c r="K17" i="5" s="1"/>
  <c r="M17" i="5" s="1"/>
  <c r="K18" i="5" s="1"/>
  <c r="M18" i="5" s="1"/>
  <c r="K19" i="5" s="1"/>
  <c r="M19" i="5" s="1"/>
  <c r="K20" i="5" s="1"/>
  <c r="M20" i="5" s="1"/>
  <c r="K21" i="5" s="1"/>
  <c r="M21" i="5" s="1"/>
  <c r="K22" i="5" s="1"/>
  <c r="M22" i="5" s="1"/>
  <c r="K23" i="5" s="1"/>
  <c r="M23" i="5" s="1"/>
  <c r="K24" i="5" s="1"/>
  <c r="M24" i="5" s="1"/>
  <c r="K25" i="5" s="1"/>
  <c r="M25" i="5" s="1"/>
  <c r="K26" i="5" s="1"/>
  <c r="M26" i="5" s="1"/>
  <c r="K27" i="5" s="1"/>
  <c r="M27" i="5" s="1"/>
  <c r="K28" i="5" s="1"/>
  <c r="M28" i="5" s="1"/>
  <c r="K29" i="5" s="1"/>
  <c r="M29" i="5" s="1"/>
  <c r="K30" i="5" s="1"/>
  <c r="M30" i="5" s="1"/>
  <c r="K31" i="5" s="1"/>
  <c r="M31" i="5" s="1"/>
  <c r="K32" i="5" s="1"/>
  <c r="M32" i="5" s="1"/>
  <c r="K33" i="5" s="1"/>
  <c r="M33" i="5" s="1"/>
  <c r="K34" i="5" s="1"/>
  <c r="M34" i="5" s="1"/>
  <c r="K35" i="5" s="1"/>
  <c r="M35" i="5" s="1"/>
  <c r="K36" i="5" s="1"/>
  <c r="M36" i="5" s="1"/>
  <c r="K37" i="5" s="1"/>
  <c r="M37" i="5" s="1"/>
  <c r="K38" i="5" s="1"/>
  <c r="M38" i="5" s="1"/>
  <c r="K39" i="5" s="1"/>
  <c r="M39" i="5" s="1"/>
  <c r="K40" i="5" s="1"/>
  <c r="M40" i="5" s="1"/>
  <c r="K41" i="5" s="1"/>
  <c r="M41" i="5" s="1"/>
  <c r="K42" i="5" s="1"/>
  <c r="M42" i="5" s="1"/>
  <c r="K43" i="5" s="1"/>
  <c r="M43" i="5" s="1"/>
  <c r="K44" i="5" s="1"/>
  <c r="M44" i="5" s="1"/>
  <c r="K45" i="5" s="1"/>
  <c r="M45" i="5" s="1"/>
  <c r="K46" i="5" s="1"/>
  <c r="M46" i="5" s="1"/>
  <c r="K47" i="5" s="1"/>
  <c r="M47" i="5" s="1"/>
  <c r="K48" i="5" s="1"/>
  <c r="M48" i="5" s="1"/>
  <c r="K49" i="5" s="1"/>
  <c r="M49" i="5" s="1"/>
  <c r="K50" i="5" s="1"/>
  <c r="M50" i="5" s="1"/>
  <c r="K51" i="5" s="1"/>
  <c r="M51" i="5" s="1"/>
  <c r="K52" i="5" s="1"/>
  <c r="M52" i="5" s="1"/>
  <c r="K53" i="5" s="1"/>
  <c r="M53" i="5" s="1"/>
  <c r="K54" i="5" s="1"/>
  <c r="M54" i="5" s="1"/>
  <c r="K55" i="5" s="1"/>
  <c r="M55" i="5" s="1"/>
  <c r="K56" i="5" s="1"/>
  <c r="M56" i="5" s="1"/>
  <c r="K57" i="5" s="1"/>
  <c r="M57" i="5" s="1"/>
  <c r="K58" i="5" s="1"/>
  <c r="M58" i="5" s="1"/>
  <c r="H14" i="4"/>
  <c r="H11" i="4"/>
  <c r="H15" i="4"/>
  <c r="H13" i="4"/>
  <c r="H16" i="4"/>
  <c r="H17" i="4"/>
  <c r="H18" i="4"/>
  <c r="H19" i="4"/>
  <c r="H12" i="4"/>
  <c r="H20" i="4"/>
  <c r="D11" i="4"/>
  <c r="F11" i="4" s="1"/>
  <c r="G11" i="4" s="1"/>
  <c r="C12" i="4" s="1"/>
  <c r="E12" i="4" s="1"/>
  <c r="D12" i="4"/>
  <c r="D18" i="4"/>
  <c r="D17" i="4"/>
  <c r="D19" i="4"/>
  <c r="D16" i="4"/>
  <c r="D15" i="4"/>
  <c r="D14" i="4"/>
  <c r="D13" i="4"/>
  <c r="D20" i="4"/>
  <c r="F12" i="4" l="1"/>
  <c r="G12" i="4" s="1"/>
  <c r="C13" i="4" s="1"/>
  <c r="E13" i="4" l="1"/>
  <c r="F13" i="4" s="1"/>
  <c r="G13" i="4" s="1"/>
  <c r="C14" i="4" s="1"/>
  <c r="E14" i="4" l="1"/>
  <c r="F14" i="4" s="1"/>
  <c r="G14" i="4" s="1"/>
  <c r="C15" i="4" s="1"/>
  <c r="E15" i="4" l="1"/>
  <c r="F15" i="4" s="1"/>
  <c r="G15" i="4" s="1"/>
  <c r="C16" i="4" s="1"/>
  <c r="E16" i="4" s="1"/>
  <c r="F16" i="4" s="1"/>
  <c r="G16" i="4" s="1"/>
  <c r="C17" i="4" s="1"/>
  <c r="E17" i="4" s="1"/>
  <c r="F17" i="4" s="1"/>
  <c r="G17" i="4" s="1"/>
  <c r="C18" i="4" s="1"/>
  <c r="E18" i="4" s="1"/>
  <c r="F18" i="4" s="1"/>
  <c r="G18" i="4" s="1"/>
  <c r="C19" i="4" s="1"/>
  <c r="E19" i="4" s="1"/>
  <c r="F19" i="4" l="1"/>
  <c r="G19" i="4" s="1"/>
  <c r="C20" i="4" s="1"/>
  <c r="E20" i="4" s="1"/>
  <c r="F20" i="4" l="1"/>
  <c r="G20" i="4" s="1"/>
</calcChain>
</file>

<file path=xl/sharedStrings.xml><?xml version="1.0" encoding="utf-8"?>
<sst xmlns="http://schemas.openxmlformats.org/spreadsheetml/2006/main" count="1071" uniqueCount="1056">
  <si>
    <t>a</t>
  </si>
  <si>
    <t>b</t>
  </si>
  <si>
    <t>c</t>
  </si>
  <si>
    <t>™</t>
  </si>
  <si>
    <t>®</t>
  </si>
  <si>
    <t>©</t>
  </si>
  <si>
    <t>Speciale tekens</t>
  </si>
  <si>
    <t>¼</t>
  </si>
  <si>
    <t>±</t>
  </si>
  <si>
    <t>Latijn -1 Uitgebreid</t>
  </si>
  <si>
    <t>☺</t>
  </si>
  <si>
    <t>♥</t>
  </si>
  <si>
    <t>☻</t>
  </si>
  <si>
    <t>Alt</t>
  </si>
  <si>
    <t>Cirkelgebied</t>
  </si>
  <si>
    <t>Binomium van Newton</t>
  </si>
  <si>
    <t>Fourier-reeks</t>
  </si>
  <si>
    <t>Uitbreiding van een som</t>
  </si>
  <si>
    <t>Taylor-uitbreiding</t>
  </si>
  <si>
    <t>x</t>
  </si>
  <si>
    <t>Stap</t>
  </si>
  <si>
    <t>Resultaat</t>
  </si>
  <si>
    <r>
      <t>e</t>
    </r>
    <r>
      <rPr>
        <vertAlign val="superscript"/>
        <sz val="11"/>
        <color theme="1"/>
        <rFont val="Calibri"/>
        <family val="2"/>
        <scheme val="minor"/>
      </rPr>
      <t>x</t>
    </r>
  </si>
  <si>
    <t>Pythagoras</t>
  </si>
  <si>
    <t>Kwadratische formule</t>
  </si>
  <si>
    <r>
      <t>ofwel oplossingen van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graadsvergelijking</t>
    </r>
  </si>
  <si>
    <t>x²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</si>
  <si>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</si>
  <si>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</si>
  <si>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Maandlasten berekening = (maandrente / (1-((1+maandrente)^ – aantal maanden))) x hypotheekbedrag</t>
  </si>
  <si>
    <t>HypBedrag</t>
  </si>
  <si>
    <t>Lpt</t>
  </si>
  <si>
    <t>jaar</t>
  </si>
  <si>
    <t>Rente</t>
  </si>
  <si>
    <t>/jaar</t>
  </si>
  <si>
    <t>Formule Bet</t>
  </si>
  <si>
    <t>'Eigen' formule</t>
  </si>
  <si>
    <t>Begin</t>
  </si>
  <si>
    <t>Bet</t>
  </si>
  <si>
    <t>Aflos</t>
  </si>
  <si>
    <t>Eind</t>
  </si>
  <si>
    <t>waarin</t>
  </si>
  <si>
    <t>Petroleum</t>
  </si>
  <si>
    <t>IJzer</t>
  </si>
  <si>
    <t>Koper</t>
  </si>
  <si>
    <t>Kolen</t>
  </si>
  <si>
    <t>Aluminium</t>
  </si>
  <si>
    <t>5 keer meer resources</t>
  </si>
  <si>
    <t>e</t>
  </si>
  <si>
    <t>Groei%</t>
  </si>
  <si>
    <t>S</t>
  </si>
  <si>
    <t xml:space="preserve"> Eind</t>
  </si>
  <si>
    <t>Af</t>
  </si>
  <si>
    <t>Start</t>
  </si>
  <si>
    <t>Jaar</t>
  </si>
  <si>
    <t>Groei</t>
  </si>
  <si>
    <t>Afname</t>
  </si>
  <si>
    <t>Voorraad</t>
  </si>
  <si>
    <t>Reynolds-getal</t>
  </si>
  <si>
    <t>waar</t>
  </si>
  <si>
    <t>(cirkelvormige doorsnede)</t>
  </si>
  <si>
    <t>(ringvormige doorsnede)</t>
  </si>
  <si>
    <t>(rechthoekige doorsnede)</t>
  </si>
  <si>
    <t>(verhouding van de kinetische energieverliezen en de 
wrijvingsenergieverliezen van het stromende medium)</t>
  </si>
  <si>
    <t>research.tue.nl/en/studentTheses/menging-in-beluchtingsbassins</t>
  </si>
  <si>
    <t>pure.tue.nl/ws/portalfiles/portal/86904037/297491.pdf</t>
  </si>
  <si>
    <t>Symbolen</t>
  </si>
  <si>
    <t>Zie ook: www.vreemdetekens.nl</t>
  </si>
  <si>
    <t>Window+;</t>
  </si>
  <si>
    <t/>
  </si>
  <si>
    <t>🗿</t>
  </si>
  <si>
    <t>🗾</t>
  </si>
  <si>
    <t>🗽</t>
  </si>
  <si>
    <t>🗼</t>
  </si>
  <si>
    <t>🗻</t>
  </si>
  <si>
    <t>🗺</t>
  </si>
  <si>
    <t>🗹</t>
  </si>
  <si>
    <t>🗸</t>
  </si>
  <si>
    <t>🗷</t>
  </si>
  <si>
    <t>🗶</t>
  </si>
  <si>
    <t>🗵</t>
  </si>
  <si>
    <t>🗴</t>
  </si>
  <si>
    <t>🗳</t>
  </si>
  <si>
    <t>🗲</t>
  </si>
  <si>
    <t>🗱</t>
  </si>
  <si>
    <t>🗰</t>
  </si>
  <si>
    <t>🗯</t>
  </si>
  <si>
    <t>🗮</t>
  </si>
  <si>
    <t>🗭</t>
  </si>
  <si>
    <t>🗬</t>
  </si>
  <si>
    <t>🗫</t>
  </si>
  <si>
    <t>🗪</t>
  </si>
  <si>
    <t>🗩</t>
  </si>
  <si>
    <t>🗨</t>
  </si>
  <si>
    <t>🗧</t>
  </si>
  <si>
    <t>🗦</t>
  </si>
  <si>
    <t>🗥</t>
  </si>
  <si>
    <t>🗤</t>
  </si>
  <si>
    <t>🗣</t>
  </si>
  <si>
    <t>🗢</t>
  </si>
  <si>
    <t>🗡</t>
  </si>
  <si>
    <t>🗠</t>
  </si>
  <si>
    <t>🗟</t>
  </si>
  <si>
    <t>🗞</t>
  </si>
  <si>
    <t>🗝</t>
  </si>
  <si>
    <t>🗜</t>
  </si>
  <si>
    <t>🗛</t>
  </si>
  <si>
    <t>🗚</t>
  </si>
  <si>
    <t>🗙</t>
  </si>
  <si>
    <t>🗘</t>
  </si>
  <si>
    <t>🗗</t>
  </si>
  <si>
    <t>🗖</t>
  </si>
  <si>
    <t>🗕</t>
  </si>
  <si>
    <t>🗔</t>
  </si>
  <si>
    <t>🗓</t>
  </si>
  <si>
    <t>🗒</t>
  </si>
  <si>
    <t>🗑</t>
  </si>
  <si>
    <t>🗐</t>
  </si>
  <si>
    <t>🗏</t>
  </si>
  <si>
    <t>🗎</t>
  </si>
  <si>
    <t>🗍</t>
  </si>
  <si>
    <t>🗌</t>
  </si>
  <si>
    <t>🗋</t>
  </si>
  <si>
    <t>🗊</t>
  </si>
  <si>
    <t>🗉</t>
  </si>
  <si>
    <t>🗈</t>
  </si>
  <si>
    <t>🗇</t>
  </si>
  <si>
    <t>🗆</t>
  </si>
  <si>
    <t>🗅</t>
  </si>
  <si>
    <t>🗄</t>
  </si>
  <si>
    <t>🗃</t>
  </si>
  <si>
    <t>🗂</t>
  </si>
  <si>
    <t>🗁</t>
  </si>
  <si>
    <t>🗀</t>
  </si>
  <si>
    <t>🖿</t>
  </si>
  <si>
    <t>🖾</t>
  </si>
  <si>
    <t>🖽</t>
  </si>
  <si>
    <t>🖼</t>
  </si>
  <si>
    <t>🖻</t>
  </si>
  <si>
    <t>🖺</t>
  </si>
  <si>
    <t>🖹</t>
  </si>
  <si>
    <t>🖸</t>
  </si>
  <si>
    <t>🖷</t>
  </si>
  <si>
    <t>🖶</t>
  </si>
  <si>
    <t>🖵</t>
  </si>
  <si>
    <t>🖴</t>
  </si>
  <si>
    <t>🖳</t>
  </si>
  <si>
    <t>🖲</t>
  </si>
  <si>
    <t>🖱</t>
  </si>
  <si>
    <t>🖰</t>
  </si>
  <si>
    <t>🖯</t>
  </si>
  <si>
    <t>🖮</t>
  </si>
  <si>
    <t>🖭</t>
  </si>
  <si>
    <t>🖬</t>
  </si>
  <si>
    <t>🖫</t>
  </si>
  <si>
    <t>🖪</t>
  </si>
  <si>
    <t>🖩</t>
  </si>
  <si>
    <t>🖨</t>
  </si>
  <si>
    <t>🖧</t>
  </si>
  <si>
    <t>🖦</t>
  </si>
  <si>
    <t>🖥</t>
  </si>
  <si>
    <t>🖤</t>
  </si>
  <si>
    <t>🖣</t>
  </si>
  <si>
    <t>🖢</t>
  </si>
  <si>
    <t>🖡</t>
  </si>
  <si>
    <t>🖠</t>
  </si>
  <si>
    <t>🖟</t>
  </si>
  <si>
    <t>🖞</t>
  </si>
  <si>
    <t>🖝</t>
  </si>
  <si>
    <t>🖜</t>
  </si>
  <si>
    <t>🖛</t>
  </si>
  <si>
    <t>🖚</t>
  </si>
  <si>
    <t>🖙</t>
  </si>
  <si>
    <t>🖘</t>
  </si>
  <si>
    <t>🖗</t>
  </si>
  <si>
    <t>🖖</t>
  </si>
  <si>
    <t>🖔</t>
  </si>
  <si>
    <t>🖓</t>
  </si>
  <si>
    <t>🖒</t>
  </si>
  <si>
    <t>🖑</t>
  </si>
  <si>
    <t>🖐</t>
  </si>
  <si>
    <t>🖏</t>
  </si>
  <si>
    <t>🖎</t>
  </si>
  <si>
    <t>🖍</t>
  </si>
  <si>
    <t>🖌</t>
  </si>
  <si>
    <t>🖋</t>
  </si>
  <si>
    <t>🖊</t>
  </si>
  <si>
    <t>🖉</t>
  </si>
  <si>
    <t>🖈</t>
  </si>
  <si>
    <t>🖇</t>
  </si>
  <si>
    <t>🖆</t>
  </si>
  <si>
    <t>🖅</t>
  </si>
  <si>
    <t>🖄</t>
  </si>
  <si>
    <t>🖃</t>
  </si>
  <si>
    <t>🖂</t>
  </si>
  <si>
    <t>🖁</t>
  </si>
  <si>
    <t>🖀</t>
  </si>
  <si>
    <t>🕿</t>
  </si>
  <si>
    <t>🕾</t>
  </si>
  <si>
    <t>🕽</t>
  </si>
  <si>
    <t>🕼</t>
  </si>
  <si>
    <t>🕻</t>
  </si>
  <si>
    <t>🕺</t>
  </si>
  <si>
    <t>🕹</t>
  </si>
  <si>
    <t>🕸</t>
  </si>
  <si>
    <t>🕷</t>
  </si>
  <si>
    <t>🕶</t>
  </si>
  <si>
    <t>🕵</t>
  </si>
  <si>
    <t>🕴</t>
  </si>
  <si>
    <t>🕳</t>
  </si>
  <si>
    <t>🕲</t>
  </si>
  <si>
    <t>🕱</t>
  </si>
  <si>
    <t>🕰</t>
  </si>
  <si>
    <t>🕯</t>
  </si>
  <si>
    <t>🕮</t>
  </si>
  <si>
    <t>🕭</t>
  </si>
  <si>
    <t>🕬</t>
  </si>
  <si>
    <t>🕫</t>
  </si>
  <si>
    <t>🕪</t>
  </si>
  <si>
    <t>🕩</t>
  </si>
  <si>
    <t>🕨</t>
  </si>
  <si>
    <t>🕧</t>
  </si>
  <si>
    <t>🕦</t>
  </si>
  <si>
    <t>🕥</t>
  </si>
  <si>
    <t>🕤</t>
  </si>
  <si>
    <t>🕣</t>
  </si>
  <si>
    <t>🕢</t>
  </si>
  <si>
    <t>🕡</t>
  </si>
  <si>
    <t>🕠</t>
  </si>
  <si>
    <t>🕟</t>
  </si>
  <si>
    <t>🕞</t>
  </si>
  <si>
    <t>🕝</t>
  </si>
  <si>
    <t>🕜</t>
  </si>
  <si>
    <t>🕛</t>
  </si>
  <si>
    <t>🕚</t>
  </si>
  <si>
    <t>🕙</t>
  </si>
  <si>
    <t>🕘</t>
  </si>
  <si>
    <t>🕗</t>
  </si>
  <si>
    <t>🕖</t>
  </si>
  <si>
    <t>🕕</t>
  </si>
  <si>
    <t>🕔</t>
  </si>
  <si>
    <t>🕓</t>
  </si>
  <si>
    <t>🕒</t>
  </si>
  <si>
    <t>🕑</t>
  </si>
  <si>
    <t>🕐</t>
  </si>
  <si>
    <t>🕏</t>
  </si>
  <si>
    <t>🕎</t>
  </si>
  <si>
    <t>🕍</t>
  </si>
  <si>
    <t>🕌</t>
  </si>
  <si>
    <t>🕋</t>
  </si>
  <si>
    <t>🕊</t>
  </si>
  <si>
    <t>🕉</t>
  </si>
  <si>
    <t>🕈</t>
  </si>
  <si>
    <t>🕇</t>
  </si>
  <si>
    <t>🕆</t>
  </si>
  <si>
    <t>🕅</t>
  </si>
  <si>
    <t>🕄</t>
  </si>
  <si>
    <t>🕃</t>
  </si>
  <si>
    <t>🕂</t>
  </si>
  <si>
    <t>🕁</t>
  </si>
  <si>
    <t>🕀</t>
  </si>
  <si>
    <t>🔿</t>
  </si>
  <si>
    <t>🔾</t>
  </si>
  <si>
    <t>🔽</t>
  </si>
  <si>
    <t>🔼</t>
  </si>
  <si>
    <t>🔻</t>
  </si>
  <si>
    <t>🔺</t>
  </si>
  <si>
    <t>🔹</t>
  </si>
  <si>
    <t>🔸</t>
  </si>
  <si>
    <t>🔷</t>
  </si>
  <si>
    <t>🔶</t>
  </si>
  <si>
    <t>🔵</t>
  </si>
  <si>
    <t>🔴</t>
  </si>
  <si>
    <t>🔳</t>
  </si>
  <si>
    <t>🔲</t>
  </si>
  <si>
    <t>🔱</t>
  </si>
  <si>
    <t>🔰</t>
  </si>
  <si>
    <t>🔯</t>
  </si>
  <si>
    <t>🔮</t>
  </si>
  <si>
    <t>🔭</t>
  </si>
  <si>
    <t>🔬</t>
  </si>
  <si>
    <t>🔫</t>
  </si>
  <si>
    <t>🔪</t>
  </si>
  <si>
    <t>🔩</t>
  </si>
  <si>
    <t>🔨</t>
  </si>
  <si>
    <t>🔧</t>
  </si>
  <si>
    <t>🔦</t>
  </si>
  <si>
    <t>🔥</t>
  </si>
  <si>
    <t>🔤</t>
  </si>
  <si>
    <t>🔣</t>
  </si>
  <si>
    <t>🔢</t>
  </si>
  <si>
    <t>🔡</t>
  </si>
  <si>
    <t>🔠</t>
  </si>
  <si>
    <t>🔟</t>
  </si>
  <si>
    <t>🔞</t>
  </si>
  <si>
    <t>🔝</t>
  </si>
  <si>
    <t>🔜</t>
  </si>
  <si>
    <t>🔛</t>
  </si>
  <si>
    <t>🔚</t>
  </si>
  <si>
    <t>🔙</t>
  </si>
  <si>
    <t>🔘</t>
  </si>
  <si>
    <t>🔗</t>
  </si>
  <si>
    <t>🔖</t>
  </si>
  <si>
    <t>🔕</t>
  </si>
  <si>
    <t>🔔</t>
  </si>
  <si>
    <t>🔓</t>
  </si>
  <si>
    <t>🔒</t>
  </si>
  <si>
    <t>🔑</t>
  </si>
  <si>
    <t>🔐</t>
  </si>
  <si>
    <t>🔏</t>
  </si>
  <si>
    <t>🔎</t>
  </si>
  <si>
    <t>🔍</t>
  </si>
  <si>
    <t>🔌</t>
  </si>
  <si>
    <t>🔋</t>
  </si>
  <si>
    <t>🔊</t>
  </si>
  <si>
    <t>🔉</t>
  </si>
  <si>
    <t>🔈</t>
  </si>
  <si>
    <t>🔇</t>
  </si>
  <si>
    <t>🔆</t>
  </si>
  <si>
    <t>🔅</t>
  </si>
  <si>
    <t>🔄</t>
  </si>
  <si>
    <t>🔃</t>
  </si>
  <si>
    <t>🔂</t>
  </si>
  <si>
    <t>🔁</t>
  </si>
  <si>
    <t>🔀</t>
  </si>
  <si>
    <t>📿</t>
  </si>
  <si>
    <t>📾</t>
  </si>
  <si>
    <t>📽</t>
  </si>
  <si>
    <t>📼</t>
  </si>
  <si>
    <t>📻</t>
  </si>
  <si>
    <t>📺</t>
  </si>
  <si>
    <t>📹</t>
  </si>
  <si>
    <t>📸</t>
  </si>
  <si>
    <t>📷</t>
  </si>
  <si>
    <t>📶</t>
  </si>
  <si>
    <t>📵</t>
  </si>
  <si>
    <t>📴</t>
  </si>
  <si>
    <t>📳</t>
  </si>
  <si>
    <t>📲</t>
  </si>
  <si>
    <t>📱</t>
  </si>
  <si>
    <t>📰</t>
  </si>
  <si>
    <t>📯</t>
  </si>
  <si>
    <t>📮</t>
  </si>
  <si>
    <t>📭</t>
  </si>
  <si>
    <t>📬</t>
  </si>
  <si>
    <t>📫</t>
  </si>
  <si>
    <t>📪</t>
  </si>
  <si>
    <t>📩</t>
  </si>
  <si>
    <t>📨</t>
  </si>
  <si>
    <t>📧</t>
  </si>
  <si>
    <t>📦</t>
  </si>
  <si>
    <t>📥</t>
  </si>
  <si>
    <t>📤</t>
  </si>
  <si>
    <t>📣</t>
  </si>
  <si>
    <t>📢</t>
  </si>
  <si>
    <t>📡</t>
  </si>
  <si>
    <t>📠</t>
  </si>
  <si>
    <t>📟</t>
  </si>
  <si>
    <t>📞</t>
  </si>
  <si>
    <t>📝</t>
  </si>
  <si>
    <t>📜</t>
  </si>
  <si>
    <t>📛</t>
  </si>
  <si>
    <t>📚</t>
  </si>
  <si>
    <t>📙</t>
  </si>
  <si>
    <t>📘</t>
  </si>
  <si>
    <t>📗</t>
  </si>
  <si>
    <t>📖</t>
  </si>
  <si>
    <t>📕</t>
  </si>
  <si>
    <t>📔</t>
  </si>
  <si>
    <t>📓</t>
  </si>
  <si>
    <t>📒</t>
  </si>
  <si>
    <t>📑</t>
  </si>
  <si>
    <t>📐</t>
  </si>
  <si>
    <t>📏</t>
  </si>
  <si>
    <t>📎</t>
  </si>
  <si>
    <t>📍</t>
  </si>
  <si>
    <t>📌</t>
  </si>
  <si>
    <t>📋</t>
  </si>
  <si>
    <t>📊</t>
  </si>
  <si>
    <t>📉</t>
  </si>
  <si>
    <t>📈</t>
  </si>
  <si>
    <t>📇</t>
  </si>
  <si>
    <t>📆</t>
  </si>
  <si>
    <t>📅</t>
  </si>
  <si>
    <t>📄</t>
  </si>
  <si>
    <t>📃</t>
  </si>
  <si>
    <t>📂</t>
  </si>
  <si>
    <t>📁</t>
  </si>
  <si>
    <t>📀</t>
  </si>
  <si>
    <t>💿</t>
  </si>
  <si>
    <t>💾</t>
  </si>
  <si>
    <t>💽</t>
  </si>
  <si>
    <t>💼</t>
  </si>
  <si>
    <t>💻</t>
  </si>
  <si>
    <t>💺</t>
  </si>
  <si>
    <t>💹</t>
  </si>
  <si>
    <t>💸</t>
  </si>
  <si>
    <t>💷</t>
  </si>
  <si>
    <t>💶</t>
  </si>
  <si>
    <t>💵</t>
  </si>
  <si>
    <t>💴</t>
  </si>
  <si>
    <t>💳</t>
  </si>
  <si>
    <t>💲</t>
  </si>
  <si>
    <t>💱</t>
  </si>
  <si>
    <t>💰</t>
  </si>
  <si>
    <t>💯</t>
  </si>
  <si>
    <t>💮</t>
  </si>
  <si>
    <t>💭</t>
  </si>
  <si>
    <t>💬</t>
  </si>
  <si>
    <t>💫</t>
  </si>
  <si>
    <t>💪</t>
  </si>
  <si>
    <t>💩</t>
  </si>
  <si>
    <t>💨</t>
  </si>
  <si>
    <t>💧</t>
  </si>
  <si>
    <t>💦</t>
  </si>
  <si>
    <t>💥</t>
  </si>
  <si>
    <t>💤</t>
  </si>
  <si>
    <t>💣</t>
  </si>
  <si>
    <t>💢</t>
  </si>
  <si>
    <t>💡</t>
  </si>
  <si>
    <t>💠</t>
  </si>
  <si>
    <t>💟</t>
  </si>
  <si>
    <t>💞</t>
  </si>
  <si>
    <t>💝</t>
  </si>
  <si>
    <t>💜</t>
  </si>
  <si>
    <t>💛</t>
  </si>
  <si>
    <t>💚</t>
  </si>
  <si>
    <t>💙</t>
  </si>
  <si>
    <t>💘</t>
  </si>
  <si>
    <t>💗</t>
  </si>
  <si>
    <t>💖</t>
  </si>
  <si>
    <t>💕</t>
  </si>
  <si>
    <t>💔</t>
  </si>
  <si>
    <t>💓</t>
  </si>
  <si>
    <t>💒</t>
  </si>
  <si>
    <t>💑</t>
  </si>
  <si>
    <t>💐</t>
  </si>
  <si>
    <t>💏</t>
  </si>
  <si>
    <t>💎</t>
  </si>
  <si>
    <t>💍</t>
  </si>
  <si>
    <t>💌</t>
  </si>
  <si>
    <t>💋</t>
  </si>
  <si>
    <t>💊</t>
  </si>
  <si>
    <t>💉</t>
  </si>
  <si>
    <t>💈</t>
  </si>
  <si>
    <t>💇</t>
  </si>
  <si>
    <t>💆</t>
  </si>
  <si>
    <t>💅</t>
  </si>
  <si>
    <t>💄</t>
  </si>
  <si>
    <t>💃</t>
  </si>
  <si>
    <t>💂</t>
  </si>
  <si>
    <t>💁</t>
  </si>
  <si>
    <t>💀</t>
  </si>
  <si>
    <t>👿</t>
  </si>
  <si>
    <t>👾</t>
  </si>
  <si>
    <t>👽</t>
  </si>
  <si>
    <t>👼</t>
  </si>
  <si>
    <t>👻</t>
  </si>
  <si>
    <t>👺</t>
  </si>
  <si>
    <t>👹</t>
  </si>
  <si>
    <t>👸</t>
  </si>
  <si>
    <t>👷</t>
  </si>
  <si>
    <t>👶</t>
  </si>
  <si>
    <t>👵</t>
  </si>
  <si>
    <t>👴</t>
  </si>
  <si>
    <t>👳</t>
  </si>
  <si>
    <t>👲</t>
  </si>
  <si>
    <t>👱</t>
  </si>
  <si>
    <t>👰</t>
  </si>
  <si>
    <t>👯</t>
  </si>
  <si>
    <t>👮</t>
  </si>
  <si>
    <t>👭</t>
  </si>
  <si>
    <t>👬</t>
  </si>
  <si>
    <t>👫</t>
  </si>
  <si>
    <t>👪</t>
  </si>
  <si>
    <t>👩</t>
  </si>
  <si>
    <t>👨</t>
  </si>
  <si>
    <t>👧</t>
  </si>
  <si>
    <t>👦</t>
  </si>
  <si>
    <t>👥</t>
  </si>
  <si>
    <t>👤</t>
  </si>
  <si>
    <t>👣</t>
  </si>
  <si>
    <t>👢</t>
  </si>
  <si>
    <t>👡</t>
  </si>
  <si>
    <t>👠</t>
  </si>
  <si>
    <t>👟</t>
  </si>
  <si>
    <t>👞</t>
  </si>
  <si>
    <t>👝</t>
  </si>
  <si>
    <t>👜</t>
  </si>
  <si>
    <t>👛</t>
  </si>
  <si>
    <t>👚</t>
  </si>
  <si>
    <t>👙</t>
  </si>
  <si>
    <t>👘</t>
  </si>
  <si>
    <t>👗</t>
  </si>
  <si>
    <t>👖</t>
  </si>
  <si>
    <t>👕</t>
  </si>
  <si>
    <t>👔</t>
  </si>
  <si>
    <t>👓</t>
  </si>
  <si>
    <t>👒</t>
  </si>
  <si>
    <t>👑</t>
  </si>
  <si>
    <t>👐</t>
  </si>
  <si>
    <t>👏</t>
  </si>
  <si>
    <t>👎</t>
  </si>
  <si>
    <t>👍</t>
  </si>
  <si>
    <t>👌</t>
  </si>
  <si>
    <t>👋</t>
  </si>
  <si>
    <t>👊</t>
  </si>
  <si>
    <t>👉</t>
  </si>
  <si>
    <t>👈</t>
  </si>
  <si>
    <t>👇</t>
  </si>
  <si>
    <t>👆</t>
  </si>
  <si>
    <t>👅</t>
  </si>
  <si>
    <t>👄</t>
  </si>
  <si>
    <t>👃</t>
  </si>
  <si>
    <t>👂</t>
  </si>
  <si>
    <t>👁</t>
  </si>
  <si>
    <t>👀</t>
  </si>
  <si>
    <t>🐿</t>
  </si>
  <si>
    <t>🐾</t>
  </si>
  <si>
    <t>🐽</t>
  </si>
  <si>
    <t>🐼</t>
  </si>
  <si>
    <t>🐻</t>
  </si>
  <si>
    <t>🐺</t>
  </si>
  <si>
    <t>🐹</t>
  </si>
  <si>
    <t>🐸</t>
  </si>
  <si>
    <t>🐷</t>
  </si>
  <si>
    <t>🐶</t>
  </si>
  <si>
    <t>🐵</t>
  </si>
  <si>
    <t>🐴</t>
  </si>
  <si>
    <t>🐳</t>
  </si>
  <si>
    <t>🐲</t>
  </si>
  <si>
    <t>🐱</t>
  </si>
  <si>
    <t>🐰</t>
  </si>
  <si>
    <t>🐯</t>
  </si>
  <si>
    <t>🐮</t>
  </si>
  <si>
    <t>🐭</t>
  </si>
  <si>
    <t>🐬</t>
  </si>
  <si>
    <t>🐫</t>
  </si>
  <si>
    <t>🐪</t>
  </si>
  <si>
    <t>🐩</t>
  </si>
  <si>
    <t>🐨</t>
  </si>
  <si>
    <t>🐧</t>
  </si>
  <si>
    <t>🐦</t>
  </si>
  <si>
    <t>🐥</t>
  </si>
  <si>
    <t>🐤</t>
  </si>
  <si>
    <t>🐣</t>
  </si>
  <si>
    <t>🐢</t>
  </si>
  <si>
    <t>🐡</t>
  </si>
  <si>
    <t>🐠</t>
  </si>
  <si>
    <t>🐟</t>
  </si>
  <si>
    <t>🐞</t>
  </si>
  <si>
    <t>🐝</t>
  </si>
  <si>
    <t>🐜</t>
  </si>
  <si>
    <t>🐛</t>
  </si>
  <si>
    <t>🐚</t>
  </si>
  <si>
    <t>🐙</t>
  </si>
  <si>
    <t>🐘</t>
  </si>
  <si>
    <t>🐗</t>
  </si>
  <si>
    <t>🐖</t>
  </si>
  <si>
    <t>🐕</t>
  </si>
  <si>
    <t>🐔</t>
  </si>
  <si>
    <t>🐓</t>
  </si>
  <si>
    <t>🐒</t>
  </si>
  <si>
    <t>🐑</t>
  </si>
  <si>
    <t>🐐</t>
  </si>
  <si>
    <t>🐏</t>
  </si>
  <si>
    <t>🐎</t>
  </si>
  <si>
    <t>🐍</t>
  </si>
  <si>
    <t>🐌</t>
  </si>
  <si>
    <t>🐋</t>
  </si>
  <si>
    <t>🐊</t>
  </si>
  <si>
    <t>🐉</t>
  </si>
  <si>
    <t>🐈</t>
  </si>
  <si>
    <t>🐇</t>
  </si>
  <si>
    <t>🐆</t>
  </si>
  <si>
    <t>🐅</t>
  </si>
  <si>
    <t>🐄</t>
  </si>
  <si>
    <t>🐃</t>
  </si>
  <si>
    <t>🐂</t>
  </si>
  <si>
    <t>🐁</t>
  </si>
  <si>
    <t>🐀</t>
  </si>
  <si>
    <t>🏿</t>
  </si>
  <si>
    <t>🏾</t>
  </si>
  <si>
    <t>🏽</t>
  </si>
  <si>
    <t>🏼</t>
  </si>
  <si>
    <t>🏻</t>
  </si>
  <si>
    <t>🏺</t>
  </si>
  <si>
    <t>🏹</t>
  </si>
  <si>
    <t>🏸</t>
  </si>
  <si>
    <t>🏷</t>
  </si>
  <si>
    <t>🏶</t>
  </si>
  <si>
    <t>🏵</t>
  </si>
  <si>
    <t>🏴</t>
  </si>
  <si>
    <t>🏳</t>
  </si>
  <si>
    <t>🏲</t>
  </si>
  <si>
    <t>🏱</t>
  </si>
  <si>
    <t>🏰</t>
  </si>
  <si>
    <t>🏯</t>
  </si>
  <si>
    <t>🏮</t>
  </si>
  <si>
    <t>🏭</t>
  </si>
  <si>
    <t>🏬</t>
  </si>
  <si>
    <t>🏫</t>
  </si>
  <si>
    <t>🏪</t>
  </si>
  <si>
    <t>🏩</t>
  </si>
  <si>
    <t>🏨</t>
  </si>
  <si>
    <t>🏧</t>
  </si>
  <si>
    <t>🏦</t>
  </si>
  <si>
    <t>🏥</t>
  </si>
  <si>
    <t>🏤</t>
  </si>
  <si>
    <t>🏣</t>
  </si>
  <si>
    <t>🏢</t>
  </si>
  <si>
    <t>🏡</t>
  </si>
  <si>
    <t>🏠</t>
  </si>
  <si>
    <t>🏟</t>
  </si>
  <si>
    <t>🏞</t>
  </si>
  <si>
    <t>🏝</t>
  </si>
  <si>
    <t>🏜</t>
  </si>
  <si>
    <t>🏛</t>
  </si>
  <si>
    <t>🏚</t>
  </si>
  <si>
    <t>🏙</t>
  </si>
  <si>
    <t>🏘</t>
  </si>
  <si>
    <t>🏗</t>
  </si>
  <si>
    <t>🏖</t>
  </si>
  <si>
    <t>🏕</t>
  </si>
  <si>
    <t>🏔</t>
  </si>
  <si>
    <t>🏓</t>
  </si>
  <si>
    <t>🏒</t>
  </si>
  <si>
    <t>🏑</t>
  </si>
  <si>
    <t>🏐</t>
  </si>
  <si>
    <t>🏏</t>
  </si>
  <si>
    <t>🏎</t>
  </si>
  <si>
    <t>🏍</t>
  </si>
  <si>
    <t>🏌</t>
  </si>
  <si>
    <t>🏋</t>
  </si>
  <si>
    <t>🏊</t>
  </si>
  <si>
    <t>🏉</t>
  </si>
  <si>
    <t>🏈</t>
  </si>
  <si>
    <t>🏇</t>
  </si>
  <si>
    <t>🏆</t>
  </si>
  <si>
    <t>🏅</t>
  </si>
  <si>
    <t>🏄</t>
  </si>
  <si>
    <t>🏃</t>
  </si>
  <si>
    <t>🏂</t>
  </si>
  <si>
    <t>🏁</t>
  </si>
  <si>
    <t>🏀</t>
  </si>
  <si>
    <t>🎿</t>
  </si>
  <si>
    <t>🎾</t>
  </si>
  <si>
    <t>🎽</t>
  </si>
  <si>
    <t>🎼</t>
  </si>
  <si>
    <t>🎻</t>
  </si>
  <si>
    <t>🎺</t>
  </si>
  <si>
    <t>🎹</t>
  </si>
  <si>
    <t>🎸</t>
  </si>
  <si>
    <t>🎷</t>
  </si>
  <si>
    <t>🎶</t>
  </si>
  <si>
    <t>🎵</t>
  </si>
  <si>
    <t>🎴</t>
  </si>
  <si>
    <t>🎳</t>
  </si>
  <si>
    <t>🎲</t>
  </si>
  <si>
    <t>🎱</t>
  </si>
  <si>
    <t>🎰</t>
  </si>
  <si>
    <t>🎯</t>
  </si>
  <si>
    <t>🎮</t>
  </si>
  <si>
    <t>🎭</t>
  </si>
  <si>
    <t>🎬</t>
  </si>
  <si>
    <t>🎫</t>
  </si>
  <si>
    <t>🎪</t>
  </si>
  <si>
    <t>🎩</t>
  </si>
  <si>
    <t>🎨</t>
  </si>
  <si>
    <t>🎧</t>
  </si>
  <si>
    <t>🎦</t>
  </si>
  <si>
    <t>🎥</t>
  </si>
  <si>
    <t>🎤</t>
  </si>
  <si>
    <t>🎣</t>
  </si>
  <si>
    <t>🎢</t>
  </si>
  <si>
    <t>🎡</t>
  </si>
  <si>
    <t>🎠</t>
  </si>
  <si>
    <t>🎟</t>
  </si>
  <si>
    <t>🎞</t>
  </si>
  <si>
    <t>🎝</t>
  </si>
  <si>
    <t>🎜</t>
  </si>
  <si>
    <t>🎛</t>
  </si>
  <si>
    <t>🎚</t>
  </si>
  <si>
    <t>🎙</t>
  </si>
  <si>
    <t>🎘</t>
  </si>
  <si>
    <t>🎗</t>
  </si>
  <si>
    <t>🎖</t>
  </si>
  <si>
    <t>🎕</t>
  </si>
  <si>
    <t>🎔</t>
  </si>
  <si>
    <t>🎓</t>
  </si>
  <si>
    <t>🎒</t>
  </si>
  <si>
    <t>🎑</t>
  </si>
  <si>
    <t>🎐</t>
  </si>
  <si>
    <t>🎏</t>
  </si>
  <si>
    <t>🎎</t>
  </si>
  <si>
    <t>🎍</t>
  </si>
  <si>
    <t>🎌</t>
  </si>
  <si>
    <t>🎋</t>
  </si>
  <si>
    <t>🎊</t>
  </si>
  <si>
    <t>🎉</t>
  </si>
  <si>
    <t>🎈</t>
  </si>
  <si>
    <t>🎇</t>
  </si>
  <si>
    <t>🎆</t>
  </si>
  <si>
    <t>🎅</t>
  </si>
  <si>
    <t>🎄</t>
  </si>
  <si>
    <t>🎃</t>
  </si>
  <si>
    <t>🎂</t>
  </si>
  <si>
    <t>🎁</t>
  </si>
  <si>
    <t>🎀</t>
  </si>
  <si>
    <t>🍿</t>
  </si>
  <si>
    <t>🍾</t>
  </si>
  <si>
    <t>🍽</t>
  </si>
  <si>
    <t>🍼</t>
  </si>
  <si>
    <t>🍻</t>
  </si>
  <si>
    <t>🍺</t>
  </si>
  <si>
    <t>🍹</t>
  </si>
  <si>
    <t>🍸</t>
  </si>
  <si>
    <t>🍷</t>
  </si>
  <si>
    <t>🍶</t>
  </si>
  <si>
    <t>🍵</t>
  </si>
  <si>
    <t>🍴</t>
  </si>
  <si>
    <t>🍳</t>
  </si>
  <si>
    <t>🍲</t>
  </si>
  <si>
    <t>🍱</t>
  </si>
  <si>
    <t>🍰</t>
  </si>
  <si>
    <t>🍯</t>
  </si>
  <si>
    <t>🍮</t>
  </si>
  <si>
    <t>🍭</t>
  </si>
  <si>
    <t>🍬</t>
  </si>
  <si>
    <t>🍫</t>
  </si>
  <si>
    <t>🍪</t>
  </si>
  <si>
    <t>🍩</t>
  </si>
  <si>
    <t>🍨</t>
  </si>
  <si>
    <t>🍧</t>
  </si>
  <si>
    <t>🍦</t>
  </si>
  <si>
    <t>🍥</t>
  </si>
  <si>
    <t>🍤</t>
  </si>
  <si>
    <t>🍣</t>
  </si>
  <si>
    <t>🍢</t>
  </si>
  <si>
    <t>🍡</t>
  </si>
  <si>
    <t>🍠</t>
  </si>
  <si>
    <t>🍟</t>
  </si>
  <si>
    <t>🍞</t>
  </si>
  <si>
    <t>🍝</t>
  </si>
  <si>
    <t>🍜</t>
  </si>
  <si>
    <t>🍛</t>
  </si>
  <si>
    <t>🍚</t>
  </si>
  <si>
    <t>🍙</t>
  </si>
  <si>
    <t>🍘</t>
  </si>
  <si>
    <t>🍗</t>
  </si>
  <si>
    <t>🍖</t>
  </si>
  <si>
    <t>🍕</t>
  </si>
  <si>
    <t>🍔</t>
  </si>
  <si>
    <t>🍓</t>
  </si>
  <si>
    <t>🍒</t>
  </si>
  <si>
    <t>🍑</t>
  </si>
  <si>
    <t>🍐</t>
  </si>
  <si>
    <t>🍏</t>
  </si>
  <si>
    <t>🍎</t>
  </si>
  <si>
    <t>🍍</t>
  </si>
  <si>
    <t>🍌</t>
  </si>
  <si>
    <t>🍋</t>
  </si>
  <si>
    <t>🍊</t>
  </si>
  <si>
    <t>🍉</t>
  </si>
  <si>
    <t>🍈</t>
  </si>
  <si>
    <t>🍇</t>
  </si>
  <si>
    <t>🍆</t>
  </si>
  <si>
    <t>🍅</t>
  </si>
  <si>
    <t>🍄</t>
  </si>
  <si>
    <t>🍃</t>
  </si>
  <si>
    <t>🍂</t>
  </si>
  <si>
    <t>🍁</t>
  </si>
  <si>
    <t>🍀</t>
  </si>
  <si>
    <t>🌿</t>
  </si>
  <si>
    <t>🌾</t>
  </si>
  <si>
    <t>🌽</t>
  </si>
  <si>
    <t>🌼</t>
  </si>
  <si>
    <t>🌻</t>
  </si>
  <si>
    <t>🌺</t>
  </si>
  <si>
    <t>🌹</t>
  </si>
  <si>
    <t>🌸</t>
  </si>
  <si>
    <t>🌷</t>
  </si>
  <si>
    <t>🌶</t>
  </si>
  <si>
    <t>🌵</t>
  </si>
  <si>
    <t>🌴</t>
  </si>
  <si>
    <t>🌳</t>
  </si>
  <si>
    <t>🌲</t>
  </si>
  <si>
    <t>🌱</t>
  </si>
  <si>
    <t>🌰</t>
  </si>
  <si>
    <t>🌯</t>
  </si>
  <si>
    <t>🌮</t>
  </si>
  <si>
    <t>🌭</t>
  </si>
  <si>
    <t>🌬</t>
  </si>
  <si>
    <t>🌫</t>
  </si>
  <si>
    <t>🌪</t>
  </si>
  <si>
    <t>🌩</t>
  </si>
  <si>
    <t>🌨</t>
  </si>
  <si>
    <t>🌧</t>
  </si>
  <si>
    <t>🌦</t>
  </si>
  <si>
    <t>🌥</t>
  </si>
  <si>
    <t>🌤</t>
  </si>
  <si>
    <t>🌣</t>
  </si>
  <si>
    <t>🌢</t>
  </si>
  <si>
    <t>🌡</t>
  </si>
  <si>
    <t>🌠</t>
  </si>
  <si>
    <t>🌟</t>
  </si>
  <si>
    <t>🌞</t>
  </si>
  <si>
    <t>🌝</t>
  </si>
  <si>
    <t>🌜</t>
  </si>
  <si>
    <t>🌛</t>
  </si>
  <si>
    <t>🌚</t>
  </si>
  <si>
    <t>🌙</t>
  </si>
  <si>
    <t>🌘</t>
  </si>
  <si>
    <t>🌗</t>
  </si>
  <si>
    <t>🌖</t>
  </si>
  <si>
    <t>🌕</t>
  </si>
  <si>
    <t>🌔</t>
  </si>
  <si>
    <t>🌓</t>
  </si>
  <si>
    <t>🌒</t>
  </si>
  <si>
    <t>🌑</t>
  </si>
  <si>
    <t>🌐</t>
  </si>
  <si>
    <t>🌏</t>
  </si>
  <si>
    <t>🌎</t>
  </si>
  <si>
    <t>🌍</t>
  </si>
  <si>
    <t>🌌</t>
  </si>
  <si>
    <t>🌋</t>
  </si>
  <si>
    <t>🌊</t>
  </si>
  <si>
    <t>🌉</t>
  </si>
  <si>
    <t>🌈</t>
  </si>
  <si>
    <t>🌇</t>
  </si>
  <si>
    <t>🌆</t>
  </si>
  <si>
    <t>🌅</t>
  </si>
  <si>
    <t>🌄</t>
  </si>
  <si>
    <t>🌃</t>
  </si>
  <si>
    <t>🌂</t>
  </si>
  <si>
    <t>🌁</t>
  </si>
  <si>
    <t>🌀</t>
  </si>
  <si>
    <t>🛷</t>
  </si>
  <si>
    <t>🛶</t>
  </si>
  <si>
    <t>🛵</t>
  </si>
  <si>
    <t>🛴</t>
  </si>
  <si>
    <t>🛳</t>
  </si>
  <si>
    <t>🛲</t>
  </si>
  <si>
    <t>🛱</t>
  </si>
  <si>
    <t>🛰</t>
  </si>
  <si>
    <t>🛯</t>
  </si>
  <si>
    <t>🛮</t>
  </si>
  <si>
    <t>🛭</t>
  </si>
  <si>
    <t>🛬</t>
  </si>
  <si>
    <t>🛫</t>
  </si>
  <si>
    <t>🛪</t>
  </si>
  <si>
    <t>🛩</t>
  </si>
  <si>
    <t>🛨</t>
  </si>
  <si>
    <t>🛧</t>
  </si>
  <si>
    <t>🛦</t>
  </si>
  <si>
    <t>🛥</t>
  </si>
  <si>
    <t>🛤</t>
  </si>
  <si>
    <t>🛣</t>
  </si>
  <si>
    <t>🛢</t>
  </si>
  <si>
    <t>🛡</t>
  </si>
  <si>
    <t>🛠</t>
  </si>
  <si>
    <t>🛓</t>
  </si>
  <si>
    <t>🛒</t>
  </si>
  <si>
    <t>🛑</t>
  </si>
  <si>
    <t>🛐</t>
  </si>
  <si>
    <t>🛏</t>
  </si>
  <si>
    <t>🛎</t>
  </si>
  <si>
    <t>🛍</t>
  </si>
  <si>
    <t>🛌</t>
  </si>
  <si>
    <t>🛋</t>
  </si>
  <si>
    <t>🛊</t>
  </si>
  <si>
    <t>🛉</t>
  </si>
  <si>
    <t>🛈</t>
  </si>
  <si>
    <t>🛇</t>
  </si>
  <si>
    <t>🛆</t>
  </si>
  <si>
    <t>🛅</t>
  </si>
  <si>
    <t>🛄</t>
  </si>
  <si>
    <t>🛃</t>
  </si>
  <si>
    <t>🛂</t>
  </si>
  <si>
    <t>🛁</t>
  </si>
  <si>
    <t>🛀</t>
  </si>
  <si>
    <t>🚿</t>
  </si>
  <si>
    <t>🚾</t>
  </si>
  <si>
    <t>🚽</t>
  </si>
  <si>
    <t>🚼</t>
  </si>
  <si>
    <t>🚻</t>
  </si>
  <si>
    <t>🚺</t>
  </si>
  <si>
    <t>🚹</t>
  </si>
  <si>
    <t>🚸</t>
  </si>
  <si>
    <t>🚷</t>
  </si>
  <si>
    <t>🚶</t>
  </si>
  <si>
    <t>🚵</t>
  </si>
  <si>
    <t>🚴</t>
  </si>
  <si>
    <t>🚳</t>
  </si>
  <si>
    <t>🚲</t>
  </si>
  <si>
    <t>🚱</t>
  </si>
  <si>
    <t>🚰</t>
  </si>
  <si>
    <t>🚯</t>
  </si>
  <si>
    <t>🚮</t>
  </si>
  <si>
    <t>🚭</t>
  </si>
  <si>
    <t>🚬</t>
  </si>
  <si>
    <t>🚫</t>
  </si>
  <si>
    <t>🚪</t>
  </si>
  <si>
    <t>🚩</t>
  </si>
  <si>
    <t>🚨</t>
  </si>
  <si>
    <t>🚧</t>
  </si>
  <si>
    <t>🚦</t>
  </si>
  <si>
    <t>🚥</t>
  </si>
  <si>
    <t>🚤</t>
  </si>
  <si>
    <t>🚣</t>
  </si>
  <si>
    <t>🚢</t>
  </si>
  <si>
    <t>🚡</t>
  </si>
  <si>
    <t>🚠</t>
  </si>
  <si>
    <t>🚟</t>
  </si>
  <si>
    <t>🚞</t>
  </si>
  <si>
    <t>🚝</t>
  </si>
  <si>
    <t>🚜</t>
  </si>
  <si>
    <t>🚛</t>
  </si>
  <si>
    <t>🚚</t>
  </si>
  <si>
    <t>🚙</t>
  </si>
  <si>
    <t>🚘</t>
  </si>
  <si>
    <t>🚗</t>
  </si>
  <si>
    <t>🚖</t>
  </si>
  <si>
    <t>🚕</t>
  </si>
  <si>
    <t>🚔</t>
  </si>
  <si>
    <t>🚓</t>
  </si>
  <si>
    <t>🚒</t>
  </si>
  <si>
    <t>🚑</t>
  </si>
  <si>
    <t>🚐</t>
  </si>
  <si>
    <t>🚏</t>
  </si>
  <si>
    <t>🚎</t>
  </si>
  <si>
    <t>🚍</t>
  </si>
  <si>
    <t>🚌</t>
  </si>
  <si>
    <t>🚋</t>
  </si>
  <si>
    <t>🚊</t>
  </si>
  <si>
    <t>🚉</t>
  </si>
  <si>
    <t>🚈</t>
  </si>
  <si>
    <t>🚇</t>
  </si>
  <si>
    <t>🚆</t>
  </si>
  <si>
    <t>🚅</t>
  </si>
  <si>
    <t>🚄</t>
  </si>
  <si>
    <t>🚃</t>
  </si>
  <si>
    <t>🚂</t>
  </si>
  <si>
    <t>🚁</t>
  </si>
  <si>
    <t>🚀</t>
  </si>
  <si>
    <t>🙏</t>
  </si>
  <si>
    <t>🙎</t>
  </si>
  <si>
    <t>🙍</t>
  </si>
  <si>
    <t>🙌</t>
  </si>
  <si>
    <t>🙋</t>
  </si>
  <si>
    <t>🙊</t>
  </si>
  <si>
    <t>🙉</t>
  </si>
  <si>
    <t>🙈</t>
  </si>
  <si>
    <t>🙇</t>
  </si>
  <si>
    <t>🙆</t>
  </si>
  <si>
    <t>🙅</t>
  </si>
  <si>
    <t>🙄</t>
  </si>
  <si>
    <t>🙃</t>
  </si>
  <si>
    <t>🙂</t>
  </si>
  <si>
    <t>🙁</t>
  </si>
  <si>
    <t>🙀</t>
  </si>
  <si>
    <t>😿</t>
  </si>
  <si>
    <t>😾</t>
  </si>
  <si>
    <t>😽</t>
  </si>
  <si>
    <t>😼</t>
  </si>
  <si>
    <t>😻</t>
  </si>
  <si>
    <t>😺</t>
  </si>
  <si>
    <t>😹</t>
  </si>
  <si>
    <t>😸</t>
  </si>
  <si>
    <t>😷</t>
  </si>
  <si>
    <t>😶</t>
  </si>
  <si>
    <t>😵</t>
  </si>
  <si>
    <t>😴</t>
  </si>
  <si>
    <t>😳</t>
  </si>
  <si>
    <t>😲</t>
  </si>
  <si>
    <t>😱</t>
  </si>
  <si>
    <t>😰</t>
  </si>
  <si>
    <t>😯</t>
  </si>
  <si>
    <t>😮</t>
  </si>
  <si>
    <t>😭</t>
  </si>
  <si>
    <t>😬</t>
  </si>
  <si>
    <t>😫</t>
  </si>
  <si>
    <t>😪</t>
  </si>
  <si>
    <t>😩</t>
  </si>
  <si>
    <t>😨</t>
  </si>
  <si>
    <t>😧</t>
  </si>
  <si>
    <t>😦</t>
  </si>
  <si>
    <t>😥</t>
  </si>
  <si>
    <t>😤</t>
  </si>
  <si>
    <t>😣</t>
  </si>
  <si>
    <t>😢</t>
  </si>
  <si>
    <t>😡</t>
  </si>
  <si>
    <t>😠</t>
  </si>
  <si>
    <t>😟</t>
  </si>
  <si>
    <t>😞</t>
  </si>
  <si>
    <t>😝</t>
  </si>
  <si>
    <t>😜</t>
  </si>
  <si>
    <t>😛</t>
  </si>
  <si>
    <t>😚</t>
  </si>
  <si>
    <t>😙</t>
  </si>
  <si>
    <t>😘</t>
  </si>
  <si>
    <t>😗</t>
  </si>
  <si>
    <t>😖</t>
  </si>
  <si>
    <t>😕</t>
  </si>
  <si>
    <t>😔</t>
  </si>
  <si>
    <t>😓</t>
  </si>
  <si>
    <t>😒</t>
  </si>
  <si>
    <t>😑</t>
  </si>
  <si>
    <t>😐</t>
  </si>
  <si>
    <t>😏</t>
  </si>
  <si>
    <t>😎</t>
  </si>
  <si>
    <t>😍</t>
  </si>
  <si>
    <t>😌</t>
  </si>
  <si>
    <t>😋</t>
  </si>
  <si>
    <t>😊</t>
  </si>
  <si>
    <t>😉</t>
  </si>
  <si>
    <t>😈</t>
  </si>
  <si>
    <t>😇</t>
  </si>
  <si>
    <t>😆</t>
  </si>
  <si>
    <t>😅</t>
  </si>
  <si>
    <t>😄</t>
  </si>
  <si>
    <t>😃</t>
  </si>
  <si>
    <t>😂</t>
  </si>
  <si>
    <t>😁</t>
  </si>
  <si>
    <t>😀</t>
  </si>
  <si>
    <t>Unicode</t>
  </si>
  <si>
    <t>Symbool</t>
  </si>
  <si>
    <t>Soort</t>
  </si>
  <si>
    <t>Trein</t>
  </si>
  <si>
    <t>Bus</t>
  </si>
  <si>
    <t>Keuze</t>
  </si>
  <si>
    <t>www.vertex42.com/blog/help/excel-help/using-unicode-character-symbols-in-excel.html</t>
  </si>
  <si>
    <t>Combi</t>
  </si>
  <si>
    <t>🚆Trein</t>
  </si>
  <si>
    <t>😒😍😁😂😊</t>
  </si>
  <si>
    <t>℃ ℉ ↺ ↷</t>
  </si>
  <si>
    <t>Eind2</t>
  </si>
  <si>
    <t>Positief</t>
  </si>
  <si>
    <t>Nul</t>
  </si>
  <si>
    <t>Negatief</t>
  </si>
  <si>
    <t>✔</t>
  </si>
  <si>
    <t>☐</t>
  </si>
  <si>
    <t>✘</t>
  </si>
  <si>
    <t>ⁿ</t>
  </si>
  <si>
    <t>207F</t>
  </si>
  <si>
    <t>0128</t>
  </si>
  <si>
    <t>€</t>
  </si>
  <si>
    <t xml:space="preserve">Wingdings
</t>
  </si>
  <si>
    <t>Segoe MDL2 Assets</t>
  </si>
  <si>
    <t></t>
  </si>
  <si>
    <t></t>
  </si>
  <si>
    <t></t>
  </si>
  <si>
    <t>x en Alt-253</t>
  </si>
  <si>
    <t>www.ginfo.nl</t>
  </si>
  <si>
    <t>Voorbeeld materiaal -  Symbolen &amp; vergelijkingen</t>
  </si>
  <si>
    <t>© 2022, G-Info/G. Verbruggen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</si>
</sst>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€&quot;\ #,##0.00;[Red]&quot;€&quot;\ \-#,##0.00"/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0_ ;_ * \-#,##0.0000_ ;_ * &quot;-&quot;??_ ;_ @_ "/>
    <numFmt numFmtId="167" formatCode="[Green]\▲* 0;[Red]\▼* \-0;\●"/>
    <numFmt numFmtId="168" formatCode="[Green]0\ \✔;[Red]\-0\ \✘;\☐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3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212121"/>
      <name val="Arial"/>
      <family val="2"/>
    </font>
    <font>
      <sz val="18"/>
      <color theme="1"/>
      <name val="Calibri"/>
      <family val="2"/>
      <scheme val="minor"/>
    </font>
    <font>
      <sz val="18"/>
      <color rgb="FF212121"/>
      <name val="Arial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212121"/>
      <name val="Arial"/>
      <family val="2"/>
    </font>
    <font>
      <sz val="18"/>
      <color theme="1"/>
      <name val="Arial"/>
      <family val="2"/>
    </font>
    <font>
      <u/>
      <sz val="12"/>
      <color theme="10"/>
      <name val="Arial"/>
      <family val="2"/>
    </font>
    <font>
      <sz val="20"/>
      <color theme="1"/>
      <name val="Arial"/>
      <family val="2"/>
    </font>
    <font>
      <sz val="12"/>
      <color rgb="FF202122"/>
      <name val="Arial"/>
      <family val="2"/>
    </font>
    <font>
      <sz val="8"/>
      <color theme="1"/>
      <name val="Arial"/>
      <family val="2"/>
    </font>
    <font>
      <sz val="18"/>
      <color theme="1"/>
      <name val="Wingdings"/>
      <charset val="2"/>
    </font>
    <font>
      <sz val="18"/>
      <color theme="1"/>
      <name val="Segoe MDL2 Assets"/>
      <family val="1"/>
    </font>
    <font>
      <sz val="20"/>
      <color theme="1"/>
      <name val="Calibri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2"/>
      <color rgb="FF202122"/>
      <name val="Arial"/>
      <family val="1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212121"/>
      <name val="Arial"/>
      <family val="2"/>
    </font>
    <font>
      <sz val="10"/>
      <name val="Arial"/>
      <family val="2"/>
    </font>
    <font>
      <b/>
      <u/>
      <sz val="10"/>
      <color theme="9"/>
      <name val="Arial"/>
      <family val="2"/>
    </font>
    <font>
      <b/>
      <sz val="10"/>
      <name val="Verdana"/>
      <family val="2"/>
    </font>
    <font>
      <b/>
      <sz val="18"/>
      <color indexed="8"/>
      <name val="Arial"/>
      <family val="2"/>
    </font>
    <font>
      <b/>
      <sz val="30"/>
      <color indexed="30"/>
      <name val="Arial"/>
      <family val="2"/>
    </font>
    <font>
      <b/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/>
      <right style="medium">
        <color rgb="FFCCCCCC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ck">
        <color indexed="53"/>
      </right>
      <top/>
      <bottom style="thick">
        <color indexed="53"/>
      </bottom>
      <diagonal/>
    </border>
    <border>
      <left/>
      <right/>
      <top/>
      <bottom style="thick">
        <color indexed="53"/>
      </bottom>
      <diagonal/>
    </border>
    <border>
      <left style="thick">
        <color indexed="53"/>
      </left>
      <right/>
      <top/>
      <bottom style="thick">
        <color indexed="53"/>
      </bottom>
      <diagonal/>
    </border>
    <border>
      <left/>
      <right style="thick">
        <color indexed="53"/>
      </right>
      <top/>
      <bottom/>
      <diagonal/>
    </border>
    <border>
      <left style="thick">
        <color indexed="53"/>
      </left>
      <right/>
      <top/>
      <bottom/>
      <diagonal/>
    </border>
    <border>
      <left/>
      <right style="thick">
        <color indexed="53"/>
      </right>
      <top style="thick">
        <color indexed="53"/>
      </top>
      <bottom/>
      <diagonal/>
    </border>
    <border>
      <left/>
      <right/>
      <top style="thick">
        <color indexed="53"/>
      </top>
      <bottom/>
      <diagonal/>
    </border>
    <border>
      <left style="thick">
        <color indexed="53"/>
      </left>
      <right/>
      <top style="thick">
        <color indexed="53"/>
      </top>
      <bottom/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5" fillId="3" borderId="37" applyNumberFormat="0" applyAlignment="0" applyProtection="0"/>
    <xf numFmtId="0" fontId="26" fillId="4" borderId="38" applyNumberFormat="0" applyAlignment="0" applyProtection="0"/>
    <xf numFmtId="0" fontId="27" fillId="4" borderId="37" applyNumberFormat="0" applyAlignment="0" applyProtection="0"/>
    <xf numFmtId="0" fontId="32" fillId="0" borderId="0"/>
    <xf numFmtId="0" fontId="33" fillId="0" borderId="0" applyNumberFormat="0" applyFill="0" applyBorder="0" applyAlignment="0" applyProtection="0"/>
  </cellStyleXfs>
  <cellXfs count="196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6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14" xfId="0" applyBorder="1"/>
    <xf numFmtId="0" fontId="0" fillId="0" borderId="6" xfId="0" applyBorder="1"/>
    <xf numFmtId="0" fontId="0" fillId="0" borderId="18" xfId="0" applyBorder="1"/>
    <xf numFmtId="0" fontId="0" fillId="0" borderId="8" xfId="0" applyBorder="1"/>
    <xf numFmtId="0" fontId="0" fillId="0" borderId="4" xfId="0" applyBorder="1" applyAlignment="1">
      <alignment horizontal="centerContinuous"/>
    </xf>
    <xf numFmtId="0" fontId="0" fillId="0" borderId="15" xfId="0" applyBorder="1"/>
    <xf numFmtId="0" fontId="0" fillId="0" borderId="19" xfId="0" applyBorder="1"/>
    <xf numFmtId="0" fontId="0" fillId="0" borderId="16" xfId="0" applyBorder="1"/>
    <xf numFmtId="0" fontId="0" fillId="0" borderId="17" xfId="0" applyBorder="1"/>
    <xf numFmtId="0" fontId="6" fillId="0" borderId="1" xfId="0" applyFont="1" applyBorder="1"/>
    <xf numFmtId="0" fontId="6" fillId="0" borderId="3" xfId="0" applyFont="1" applyBorder="1"/>
    <xf numFmtId="0" fontId="6" fillId="0" borderId="7" xfId="0" applyFont="1" applyBorder="1"/>
    <xf numFmtId="0" fontId="6" fillId="0" borderId="5" xfId="0" applyFont="1" applyBorder="1"/>
    <xf numFmtId="0" fontId="6" fillId="0" borderId="16" xfId="0" applyFont="1" applyBorder="1" applyAlignment="1">
      <alignment horizontal="centerContinuous"/>
    </xf>
    <xf numFmtId="0" fontId="8" fillId="0" borderId="0" xfId="0" applyFont="1" applyAlignment="1">
      <alignment horizontal="left" vertical="center" indent="1"/>
    </xf>
    <xf numFmtId="43" fontId="0" fillId="0" borderId="0" xfId="0" applyNumberFormat="1"/>
    <xf numFmtId="0" fontId="0" fillId="0" borderId="6" xfId="0" quotePrefix="1" applyBorder="1"/>
    <xf numFmtId="164" fontId="0" fillId="0" borderId="15" xfId="1" applyNumberFormat="1" applyFont="1" applyBorder="1"/>
    <xf numFmtId="0" fontId="0" fillId="0" borderId="9" xfId="0" applyBorder="1"/>
    <xf numFmtId="8" fontId="0" fillId="0" borderId="10" xfId="1" applyNumberFormat="1" applyFont="1" applyBorder="1"/>
    <xf numFmtId="0" fontId="6" fillId="0" borderId="5" xfId="0" quotePrefix="1" applyFont="1" applyBorder="1"/>
    <xf numFmtId="43" fontId="0" fillId="0" borderId="0" xfId="0" applyNumberFormat="1" applyBorder="1"/>
    <xf numFmtId="43" fontId="0" fillId="0" borderId="4" xfId="0" applyNumberFormat="1" applyBorder="1"/>
    <xf numFmtId="43" fontId="0" fillId="0" borderId="14" xfId="0" applyNumberFormat="1" applyBorder="1"/>
    <xf numFmtId="43" fontId="0" fillId="0" borderId="6" xfId="0" applyNumberFormat="1" applyBorder="1"/>
    <xf numFmtId="0" fontId="6" fillId="0" borderId="20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164" fontId="0" fillId="0" borderId="16" xfId="0" applyNumberFormat="1" applyBorder="1"/>
    <xf numFmtId="43" fontId="0" fillId="0" borderId="16" xfId="0" applyNumberFormat="1" applyBorder="1"/>
    <xf numFmtId="43" fontId="0" fillId="0" borderId="17" xfId="0" applyNumberFormat="1" applyBorder="1"/>
    <xf numFmtId="164" fontId="0" fillId="0" borderId="0" xfId="1" applyNumberFormat="1" applyFont="1"/>
    <xf numFmtId="164" fontId="0" fillId="0" borderId="6" xfId="1" applyNumberFormat="1" applyFont="1" applyBorder="1"/>
    <xf numFmtId="164" fontId="0" fillId="0" borderId="14" xfId="1" applyNumberFormat="1" applyFont="1" applyBorder="1"/>
    <xf numFmtId="165" fontId="0" fillId="0" borderId="14" xfId="2" applyNumberFormat="1" applyFont="1" applyBorder="1"/>
    <xf numFmtId="164" fontId="0" fillId="0" borderId="4" xfId="1" applyNumberFormat="1" applyFont="1" applyBorder="1"/>
    <xf numFmtId="164" fontId="0" fillId="0" borderId="0" xfId="1" applyNumberFormat="1" applyFont="1" applyBorder="1"/>
    <xf numFmtId="165" fontId="0" fillId="0" borderId="0" xfId="2" applyNumberFormat="1" applyFont="1" applyBorder="1"/>
    <xf numFmtId="0" fontId="0" fillId="0" borderId="0" xfId="0" applyAlignment="1">
      <alignment vertical="center"/>
    </xf>
    <xf numFmtId="0" fontId="6" fillId="0" borderId="22" xfId="0" applyFont="1" applyBorder="1" applyAlignment="1">
      <alignment horizontal="right" vertical="center" wrapText="1"/>
    </xf>
    <xf numFmtId="0" fontId="6" fillId="0" borderId="21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9" fontId="0" fillId="0" borderId="0" xfId="0" applyNumberFormat="1"/>
    <xf numFmtId="164" fontId="0" fillId="0" borderId="17" xfId="1" applyNumberFormat="1" applyFont="1" applyBorder="1"/>
    <xf numFmtId="164" fontId="0" fillId="0" borderId="16" xfId="1" applyNumberFormat="1" applyFont="1" applyBorder="1"/>
    <xf numFmtId="0" fontId="0" fillId="0" borderId="0" xfId="0" quotePrefix="1" applyBorder="1"/>
    <xf numFmtId="0" fontId="0" fillId="0" borderId="0" xfId="0" quotePrefix="1"/>
    <xf numFmtId="0" fontId="3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9" fillId="0" borderId="0" xfId="3"/>
    <xf numFmtId="0" fontId="11" fillId="0" borderId="0" xfId="0" applyFont="1"/>
    <xf numFmtId="0" fontId="13" fillId="0" borderId="0" xfId="0" applyFont="1"/>
    <xf numFmtId="0" fontId="13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11" xfId="1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0" borderId="11" xfId="1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5" fillId="0" borderId="1" xfId="0" applyFont="1" applyBorder="1"/>
    <xf numFmtId="167" fontId="13" fillId="0" borderId="15" xfId="0" applyNumberFormat="1" applyFont="1" applyBorder="1" applyAlignment="1">
      <alignment horizontal="center" vertical="center"/>
    </xf>
    <xf numFmtId="168" fontId="13" fillId="0" borderId="9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5" fillId="0" borderId="3" xfId="0" applyFont="1" applyBorder="1"/>
    <xf numFmtId="167" fontId="13" fillId="0" borderId="16" xfId="0" applyNumberFormat="1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 vertical="center"/>
    </xf>
    <xf numFmtId="0" fontId="15" fillId="0" borderId="5" xfId="0" applyFont="1" applyBorder="1"/>
    <xf numFmtId="167" fontId="13" fillId="0" borderId="17" xfId="0" applyNumberFormat="1" applyFont="1" applyBorder="1" applyAlignment="1">
      <alignment horizontal="center" vertical="center"/>
    </xf>
    <xf numFmtId="168" fontId="13" fillId="0" borderId="12" xfId="0" applyNumberFormat="1" applyFont="1" applyBorder="1" applyAlignment="1">
      <alignment horizontal="center" vertical="center"/>
    </xf>
    <xf numFmtId="0" fontId="18" fillId="0" borderId="0" xfId="3" applyFont="1"/>
    <xf numFmtId="0" fontId="15" fillId="0" borderId="20" xfId="0" applyFont="1" applyBorder="1"/>
    <xf numFmtId="0" fontId="13" fillId="0" borderId="22" xfId="0" applyFont="1" applyBorder="1"/>
    <xf numFmtId="0" fontId="13" fillId="0" borderId="0" xfId="0" quotePrefix="1" applyFont="1"/>
    <xf numFmtId="0" fontId="19" fillId="0" borderId="3" xfId="0" applyFont="1" applyBorder="1"/>
    <xf numFmtId="0" fontId="19" fillId="0" borderId="4" xfId="0" applyFont="1" applyBorder="1"/>
    <xf numFmtId="0" fontId="19" fillId="0" borderId="0" xfId="0" applyFont="1"/>
    <xf numFmtId="0" fontId="19" fillId="0" borderId="5" xfId="0" applyFont="1" applyBorder="1"/>
    <xf numFmtId="0" fontId="19" fillId="0" borderId="6" xfId="0" applyFont="1" applyBorder="1"/>
    <xf numFmtId="0" fontId="17" fillId="0" borderId="3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3" fillId="0" borderId="1" xfId="0" applyFont="1" applyBorder="1"/>
    <xf numFmtId="0" fontId="20" fillId="0" borderId="13" xfId="0" applyFont="1" applyBorder="1"/>
    <xf numFmtId="0" fontId="19" fillId="0" borderId="2" xfId="0" applyFont="1" applyBorder="1"/>
    <xf numFmtId="0" fontId="13" fillId="0" borderId="5" xfId="0" applyFont="1" applyBorder="1"/>
    <xf numFmtId="0" fontId="13" fillId="0" borderId="14" xfId="0" applyFont="1" applyBorder="1"/>
    <xf numFmtId="0" fontId="13" fillId="0" borderId="6" xfId="0" applyFont="1" applyBorder="1"/>
    <xf numFmtId="0" fontId="15" fillId="0" borderId="19" xfId="0" applyFont="1" applyBorder="1" applyAlignment="1">
      <alignment horizontal="center" wrapText="1"/>
    </xf>
    <xf numFmtId="0" fontId="17" fillId="0" borderId="4" xfId="0" applyFont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3" fillId="0" borderId="34" xfId="0" applyFont="1" applyBorder="1"/>
    <xf numFmtId="0" fontId="13" fillId="0" borderId="5" xfId="0" applyFont="1" applyBorder="1" applyAlignment="1">
      <alignment horizontal="center"/>
    </xf>
    <xf numFmtId="0" fontId="13" fillId="0" borderId="17" xfId="0" applyFont="1" applyBorder="1"/>
    <xf numFmtId="0" fontId="21" fillId="0" borderId="16" xfId="0" applyFont="1" applyBorder="1" applyAlignment="1">
      <alignment horizontal="center"/>
    </xf>
    <xf numFmtId="0" fontId="21" fillId="0" borderId="17" xfId="0" quotePrefix="1" applyFont="1" applyBorder="1" applyAlignment="1">
      <alignment horizontal="center"/>
    </xf>
    <xf numFmtId="0" fontId="12" fillId="2" borderId="26" xfId="0" applyFont="1" applyFill="1" applyBorder="1" applyAlignment="1">
      <alignment horizontal="center" vertical="center" wrapText="1"/>
    </xf>
    <xf numFmtId="0" fontId="13" fillId="0" borderId="0" xfId="0" applyFont="1" applyBorder="1"/>
    <xf numFmtId="0" fontId="19" fillId="0" borderId="0" xfId="0" applyFont="1" applyBorder="1"/>
    <xf numFmtId="0" fontId="13" fillId="0" borderId="30" xfId="0" applyFont="1" applyBorder="1"/>
    <xf numFmtId="0" fontId="22" fillId="0" borderId="16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15" fillId="0" borderId="19" xfId="0" applyFont="1" applyBorder="1" applyAlignment="1">
      <alignment horizontal="center" vertical="top"/>
    </xf>
    <xf numFmtId="0" fontId="15" fillId="0" borderId="35" xfId="0" applyFont="1" applyBorder="1" applyAlignment="1">
      <alignment horizontal="center" vertical="top" wrapText="1"/>
    </xf>
    <xf numFmtId="0" fontId="15" fillId="0" borderId="36" xfId="0" applyFont="1" applyBorder="1" applyAlignment="1">
      <alignment horizontal="center" vertical="top" wrapText="1"/>
    </xf>
    <xf numFmtId="0" fontId="24" fillId="0" borderId="0" xfId="0" applyFont="1"/>
    <xf numFmtId="0" fontId="28" fillId="0" borderId="0" xfId="0" applyFont="1"/>
    <xf numFmtId="0" fontId="13" fillId="0" borderId="13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/>
    <xf numFmtId="0" fontId="30" fillId="0" borderId="0" xfId="0" applyFont="1"/>
    <xf numFmtId="0" fontId="31" fillId="2" borderId="25" xfId="0" applyFont="1" applyFill="1" applyBorder="1" applyAlignment="1">
      <alignment horizontal="center" vertical="center" wrapText="1"/>
    </xf>
    <xf numFmtId="0" fontId="30" fillId="2" borderId="0" xfId="0" applyFont="1" applyFill="1"/>
    <xf numFmtId="0" fontId="30" fillId="2" borderId="27" xfId="0" applyFont="1" applyFill="1" applyBorder="1"/>
    <xf numFmtId="0" fontId="25" fillId="3" borderId="39" xfId="4" applyBorder="1" applyAlignment="1">
      <alignment horizontal="center" vertical="center"/>
    </xf>
    <xf numFmtId="166" fontId="26" fillId="4" borderId="40" xfId="5" applyNumberFormat="1" applyBorder="1" applyAlignment="1">
      <alignment horizontal="center" vertical="center"/>
    </xf>
    <xf numFmtId="166" fontId="27" fillId="4" borderId="39" xfId="6" applyNumberFormat="1" applyBorder="1" applyAlignment="1">
      <alignment horizontal="center" vertical="center"/>
    </xf>
    <xf numFmtId="166" fontId="27" fillId="4" borderId="41" xfId="6" applyNumberFormat="1" applyBorder="1" applyAlignment="1">
      <alignment horizontal="center" vertical="center"/>
    </xf>
    <xf numFmtId="0" fontId="0" fillId="0" borderId="1" xfId="0" applyBorder="1"/>
    <xf numFmtId="0" fontId="5" fillId="0" borderId="0" xfId="0" applyFont="1" applyBorder="1"/>
    <xf numFmtId="0" fontId="0" fillId="0" borderId="31" xfId="0" applyBorder="1"/>
    <xf numFmtId="0" fontId="0" fillId="0" borderId="33" xfId="0" applyBorder="1"/>
    <xf numFmtId="43" fontId="5" fillId="0" borderId="12" xfId="1" applyFont="1" applyBorder="1"/>
    <xf numFmtId="164" fontId="0" fillId="5" borderId="15" xfId="1" applyNumberFormat="1" applyFont="1" applyFill="1" applyBorder="1"/>
    <xf numFmtId="0" fontId="0" fillId="6" borderId="16" xfId="0" applyFill="1" applyBorder="1"/>
    <xf numFmtId="10" fontId="0" fillId="7" borderId="17" xfId="2" applyNumberFormat="1" applyFont="1" applyFill="1" applyBorder="1"/>
    <xf numFmtId="165" fontId="0" fillId="0" borderId="16" xfId="0" applyNumberFormat="1" applyBorder="1"/>
    <xf numFmtId="0" fontId="32" fillId="0" borderId="0" xfId="7"/>
    <xf numFmtId="0" fontId="32" fillId="0" borderId="0" xfId="7" applyBorder="1"/>
    <xf numFmtId="0" fontId="32" fillId="8" borderId="0" xfId="7" applyFill="1"/>
    <xf numFmtId="0" fontId="32" fillId="8" borderId="0" xfId="7" applyFill="1" applyBorder="1"/>
    <xf numFmtId="0" fontId="32" fillId="9" borderId="0" xfId="7" applyFill="1"/>
    <xf numFmtId="0" fontId="32" fillId="9" borderId="0" xfId="7" applyFill="1" applyBorder="1"/>
    <xf numFmtId="0" fontId="32" fillId="9" borderId="42" xfId="7" applyFill="1" applyBorder="1"/>
    <xf numFmtId="0" fontId="32" fillId="9" borderId="43" xfId="7" applyFill="1" applyBorder="1"/>
    <xf numFmtId="0" fontId="32" fillId="9" borderId="44" xfId="7" applyFill="1" applyBorder="1"/>
    <xf numFmtId="0" fontId="32" fillId="9" borderId="45" xfId="7" applyFill="1" applyBorder="1"/>
    <xf numFmtId="0" fontId="32" fillId="9" borderId="46" xfId="7" applyFill="1" applyBorder="1"/>
    <xf numFmtId="0" fontId="33" fillId="9" borderId="0" xfId="8" applyFill="1" applyAlignment="1" applyProtection="1">
      <alignment horizontal="right"/>
      <protection locked="0"/>
    </xf>
    <xf numFmtId="0" fontId="33" fillId="9" borderId="0" xfId="8" applyFill="1" applyBorder="1" applyAlignment="1" applyProtection="1">
      <alignment horizontal="right"/>
      <protection locked="0"/>
    </xf>
    <xf numFmtId="0" fontId="34" fillId="9" borderId="0" xfId="7" applyFont="1" applyFill="1" applyBorder="1" applyAlignment="1">
      <alignment horizontal="right"/>
    </xf>
    <xf numFmtId="0" fontId="35" fillId="9" borderId="0" xfId="7" applyFont="1" applyFill="1" applyBorder="1" applyAlignment="1">
      <alignment horizontal="right"/>
    </xf>
    <xf numFmtId="0" fontId="36" fillId="9" borderId="0" xfId="7" applyFont="1" applyFill="1" applyBorder="1" applyAlignment="1">
      <alignment horizontal="right"/>
    </xf>
    <xf numFmtId="0" fontId="37" fillId="9" borderId="0" xfId="7" applyFont="1" applyFill="1" applyBorder="1"/>
    <xf numFmtId="0" fontId="32" fillId="9" borderId="47" xfId="7" applyFill="1" applyBorder="1"/>
    <xf numFmtId="0" fontId="32" fillId="9" borderId="48" xfId="7" applyFill="1" applyBorder="1"/>
    <xf numFmtId="0" fontId="32" fillId="9" borderId="49" xfId="7" applyFill="1" applyBorder="1"/>
    <xf numFmtId="0" fontId="15" fillId="0" borderId="2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1" fillId="2" borderId="26" xfId="0" applyFont="1" applyFill="1" applyBorder="1" applyAlignment="1">
      <alignment horizontal="center" vertical="center" wrapText="1"/>
    </xf>
    <xf numFmtId="0" fontId="31" fillId="2" borderId="25" xfId="0" applyFont="1" applyFill="1" applyBorder="1" applyAlignment="1">
      <alignment horizontal="center" vertical="center" wrapText="1"/>
    </xf>
    <xf numFmtId="0" fontId="29" fillId="0" borderId="0" xfId="3" applyFont="1" applyAlignment="1">
      <alignment horizontal="center"/>
    </xf>
    <xf numFmtId="0" fontId="6" fillId="0" borderId="31" xfId="0" applyFont="1" applyBorder="1" applyAlignment="1">
      <alignment horizontal="center" vertical="top"/>
    </xf>
    <xf numFmtId="0" fontId="6" fillId="0" borderId="32" xfId="0" applyFont="1" applyBorder="1" applyAlignment="1">
      <alignment horizontal="center" vertical="top"/>
    </xf>
  </cellXfs>
  <cellStyles count="9">
    <cellStyle name="Berekening" xfId="6" builtinId="22"/>
    <cellStyle name="Hyperlink" xfId="3" builtinId="8"/>
    <cellStyle name="Hyperlink 2" xfId="8" xr:uid="{B0B8B3D7-4EE5-4580-B128-73D73D174104}"/>
    <cellStyle name="Invoer" xfId="4" builtinId="20"/>
    <cellStyle name="Komma" xfId="1" builtinId="3"/>
    <cellStyle name="Normal 2" xfId="7" xr:uid="{89061192-F88D-4D19-8C99-48323CC25F51}"/>
    <cellStyle name="Procent" xfId="2" builtinId="5"/>
    <cellStyle name="Standaard" xfId="0" builtinId="0"/>
    <cellStyle name="Uitvoer" xfId="5" builtinId="21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gradientFill degree="90">
          <stop position="0">
            <color theme="4"/>
          </stop>
          <stop position="1">
            <color rgb="FFFFFF00"/>
          </stop>
        </gradientFill>
      </fill>
    </dxf>
    <dxf>
      <fill>
        <gradientFill degree="90">
          <stop position="0">
            <color rgb="FFFFC000"/>
          </stop>
          <stop position="1">
            <color theme="4"/>
          </stop>
        </gradientFill>
      </fill>
    </dxf>
    <dxf>
      <fill>
        <gradientFill degree="90">
          <stop position="0">
            <color theme="4"/>
          </stop>
          <stop position="1">
            <color rgb="FFFFFF00"/>
          </stop>
        </gradientFill>
      </fill>
    </dxf>
    <dxf>
      <fill>
        <gradientFill degree="90">
          <stop position="0">
            <color rgb="FFFFC000"/>
          </stop>
          <stop position="1">
            <color theme="4"/>
          </stop>
        </gradient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7847769028872"/>
          <c:y val="5.0925925925925923E-2"/>
          <c:w val="0.81816491688538928"/>
          <c:h val="0.89814814814814814"/>
        </c:manualLayout>
      </c:layout>
      <c:lineChart>
        <c:grouping val="standard"/>
        <c:varyColors val="0"/>
        <c:ser>
          <c:idx val="3"/>
          <c:order val="0"/>
          <c:tx>
            <c:strRef>
              <c:f>Groei!$M$8</c:f>
              <c:strCache>
                <c:ptCount val="1"/>
                <c:pt idx="0">
                  <c:v> Eind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Groei!$J$9:$J$58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f>Groei!$M$9:$M$58</c:f>
              <c:numCache>
                <c:formatCode>_ * #,##0_ ;_ * \-#,##0_ ;_ * "-"??_ ;_ @_ </c:formatCode>
                <c:ptCount val="50"/>
                <c:pt idx="0">
                  <c:v>990</c:v>
                </c:pt>
                <c:pt idx="1">
                  <c:v>979.36</c:v>
                </c:pt>
                <c:pt idx="2">
                  <c:v>968.03904</c:v>
                </c:pt>
                <c:pt idx="3">
                  <c:v>955.99353856000005</c:v>
                </c:pt>
                <c:pt idx="4">
                  <c:v>943.17712502784002</c:v>
                </c:pt>
                <c:pt idx="5">
                  <c:v>929.54046102962172</c:v>
                </c:pt>
                <c:pt idx="6">
                  <c:v>915.03105053551747</c:v>
                </c:pt>
                <c:pt idx="7">
                  <c:v>899.59303776979061</c:v>
                </c:pt>
                <c:pt idx="8">
                  <c:v>883.16699218705719</c:v>
                </c:pt>
                <c:pt idx="9">
                  <c:v>865.68967968702884</c:v>
                </c:pt>
                <c:pt idx="10">
                  <c:v>847.09381918699864</c:v>
                </c:pt>
                <c:pt idx="11">
                  <c:v>827.30782361496654</c:v>
                </c:pt>
                <c:pt idx="12">
                  <c:v>806.25552432632435</c:v>
                </c:pt>
                <c:pt idx="13">
                  <c:v>783.85587788320913</c:v>
                </c:pt>
                <c:pt idx="14">
                  <c:v>760.02265406773449</c:v>
                </c:pt>
                <c:pt idx="15">
                  <c:v>734.66410392806949</c:v>
                </c:pt>
                <c:pt idx="16">
                  <c:v>707.68260657946598</c:v>
                </c:pt>
                <c:pt idx="17">
                  <c:v>678.9742934005518</c:v>
                </c:pt>
                <c:pt idx="18">
                  <c:v>648.42864817818713</c:v>
                </c:pt>
                <c:pt idx="19">
                  <c:v>615.92808166159114</c:v>
                </c:pt>
                <c:pt idx="20">
                  <c:v>581.34747888793299</c:v>
                </c:pt>
                <c:pt idx="21">
                  <c:v>544.5537175367607</c:v>
                </c:pt>
                <c:pt idx="22">
                  <c:v>505.40515545911336</c:v>
                </c:pt>
                <c:pt idx="23">
                  <c:v>463.75108540849658</c:v>
                </c:pt>
                <c:pt idx="24">
                  <c:v>419.4311548746403</c:v>
                </c:pt>
                <c:pt idx="25">
                  <c:v>372.27474878661724</c:v>
                </c:pt>
                <c:pt idx="26">
                  <c:v>322.10033270896071</c:v>
                </c:pt>
                <c:pt idx="27">
                  <c:v>268.71475400233413</c:v>
                </c:pt>
                <c:pt idx="28">
                  <c:v>211.91249825848345</c:v>
                </c:pt>
                <c:pt idx="29">
                  <c:v>151.47489814702635</c:v>
                </c:pt>
                <c:pt idx="30">
                  <c:v>87.169291628435971</c:v>
                </c:pt>
                <c:pt idx="31">
                  <c:v>18.748126292655797</c:v>
                </c:pt>
                <c:pt idx="32">
                  <c:v>-54.051993624614312</c:v>
                </c:pt>
                <c:pt idx="33">
                  <c:v>-131.51132121658969</c:v>
                </c:pt>
                <c:pt idx="34">
                  <c:v>-213.9280457744515</c:v>
                </c:pt>
                <c:pt idx="35">
                  <c:v>-301.61944070401648</c:v>
                </c:pt>
                <c:pt idx="36">
                  <c:v>-394.92308490907362</c:v>
                </c:pt>
                <c:pt idx="37">
                  <c:v>-494.19816234325447</c:v>
                </c:pt>
                <c:pt idx="38">
                  <c:v>-599.82684473322286</c:v>
                </c:pt>
                <c:pt idx="39">
                  <c:v>-712.21576279614919</c:v>
                </c:pt>
                <c:pt idx="40">
                  <c:v>-831.79757161510292</c:v>
                </c:pt>
                <c:pt idx="41">
                  <c:v>-959.03261619846967</c:v>
                </c:pt>
                <c:pt idx="42">
                  <c:v>-1094.4107036351718</c:v>
                </c:pt>
                <c:pt idx="43">
                  <c:v>-1238.4529886678229</c:v>
                </c:pt>
                <c:pt idx="44">
                  <c:v>-1391.7139799425638</c:v>
                </c:pt>
                <c:pt idx="45">
                  <c:v>-1554.783674658888</c:v>
                </c:pt>
                <c:pt idx="46">
                  <c:v>-1728.2898298370571</c:v>
                </c:pt>
                <c:pt idx="47">
                  <c:v>-1912.900378946629</c:v>
                </c:pt>
                <c:pt idx="48">
                  <c:v>-2109.3260031992136</c:v>
                </c:pt>
                <c:pt idx="49">
                  <c:v>-2318.3228674039633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D-4BB7-A73E-DBC7A77AFF0C}"/>
            </c:ext>
          </c:extLst>
        </c:ser>
        <c:ser>
          <c:idx val="0"/>
          <c:order val="1"/>
          <c:tx>
            <c:v> Nodig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Groei!$J$9:$J$58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f>Groei!$L$9:$L$58</c:f>
              <c:numCache>
                <c:formatCode>_ * #,##0_ ;_ * \-#,##0_ ;_ * "-"??_ ;_ @_ </c:formatCode>
                <c:ptCount val="50"/>
                <c:pt idx="0">
                  <c:v>10</c:v>
                </c:pt>
                <c:pt idx="1">
                  <c:v>10.64</c:v>
                </c:pt>
                <c:pt idx="2">
                  <c:v>11.320960000000001</c:v>
                </c:pt>
                <c:pt idx="3">
                  <c:v>12.045501440000002</c:v>
                </c:pt>
                <c:pt idx="4">
                  <c:v>12.816413532160004</c:v>
                </c:pt>
                <c:pt idx="5">
                  <c:v>13.636663998218244</c:v>
                </c:pt>
                <c:pt idx="6">
                  <c:v>14.509410494104213</c:v>
                </c:pt>
                <c:pt idx="7">
                  <c:v>15.438012765726883</c:v>
                </c:pt>
                <c:pt idx="8">
                  <c:v>16.426045582733405</c:v>
                </c:pt>
                <c:pt idx="9">
                  <c:v>17.477312500028344</c:v>
                </c:pt>
                <c:pt idx="10">
                  <c:v>18.59586050003016</c:v>
                </c:pt>
                <c:pt idx="11">
                  <c:v>19.785995572032093</c:v>
                </c:pt>
                <c:pt idx="12">
                  <c:v>21.052299288642146</c:v>
                </c:pt>
                <c:pt idx="13">
                  <c:v>22.399646443115245</c:v>
                </c:pt>
                <c:pt idx="14">
                  <c:v>23.833223815474621</c:v>
                </c:pt>
                <c:pt idx="15">
                  <c:v>25.358550139664999</c:v>
                </c:pt>
                <c:pt idx="16">
                  <c:v>26.981497348603561</c:v>
                </c:pt>
                <c:pt idx="17">
                  <c:v>28.708313178914192</c:v>
                </c:pt>
                <c:pt idx="18">
                  <c:v>30.545645222364701</c:v>
                </c:pt>
                <c:pt idx="19">
                  <c:v>32.500566516596045</c:v>
                </c:pt>
                <c:pt idx="20">
                  <c:v>34.580602773658192</c:v>
                </c:pt>
                <c:pt idx="21">
                  <c:v>36.793761351172321</c:v>
                </c:pt>
                <c:pt idx="22">
                  <c:v>39.148562077647355</c:v>
                </c:pt>
                <c:pt idx="23">
                  <c:v>41.654070050616788</c:v>
                </c:pt>
                <c:pt idx="24">
                  <c:v>44.319930533856265</c:v>
                </c:pt>
                <c:pt idx="25">
                  <c:v>47.156406088023068</c:v>
                </c:pt>
                <c:pt idx="26">
                  <c:v>50.174416077656545</c:v>
                </c:pt>
                <c:pt idx="27">
                  <c:v>53.385578706626568</c:v>
                </c:pt>
                <c:pt idx="28">
                  <c:v>56.802255743850672</c:v>
                </c:pt>
                <c:pt idx="29">
                  <c:v>60.437600111457115</c:v>
                </c:pt>
                <c:pt idx="30">
                  <c:v>64.30560651859038</c:v>
                </c:pt>
                <c:pt idx="31">
                  <c:v>68.421165335780174</c:v>
                </c:pt>
                <c:pt idx="32">
                  <c:v>72.800119917270109</c:v>
                </c:pt>
                <c:pt idx="33">
                  <c:v>77.459327591975395</c:v>
                </c:pt>
                <c:pt idx="34">
                  <c:v>82.416724557861826</c:v>
                </c:pt>
                <c:pt idx="35">
                  <c:v>87.691394929564993</c:v>
                </c:pt>
                <c:pt idx="36">
                  <c:v>93.303644205057154</c:v>
                </c:pt>
                <c:pt idx="37">
                  <c:v>99.275077434180815</c:v>
                </c:pt>
                <c:pt idx="38">
                  <c:v>105.62868238996839</c:v>
                </c:pt>
                <c:pt idx="39">
                  <c:v>112.38891806292638</c:v>
                </c:pt>
                <c:pt idx="40">
                  <c:v>119.58180881895368</c:v>
                </c:pt>
                <c:pt idx="41">
                  <c:v>127.23504458336672</c:v>
                </c:pt>
                <c:pt idx="42">
                  <c:v>135.3780874367022</c:v>
                </c:pt>
                <c:pt idx="43">
                  <c:v>144.04228503265117</c:v>
                </c:pt>
                <c:pt idx="44">
                  <c:v>153.26099127474086</c:v>
                </c:pt>
                <c:pt idx="45">
                  <c:v>163.06969471632428</c:v>
                </c:pt>
                <c:pt idx="46">
                  <c:v>173.50615517816905</c:v>
                </c:pt>
                <c:pt idx="47">
                  <c:v>184.61054910957188</c:v>
                </c:pt>
                <c:pt idx="48">
                  <c:v>196.4256242525845</c:v>
                </c:pt>
                <c:pt idx="49">
                  <c:v>208.99686420474993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D-4BB7-A73E-DBC7A77A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619839"/>
        <c:axId val="165701983"/>
      </c:lineChart>
      <c:catAx>
        <c:axId val="53561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5701983"/>
        <c:crosses val="autoZero"/>
        <c:auto val="1"/>
        <c:lblAlgn val="ctr"/>
        <c:lblOffset val="100"/>
        <c:noMultiLvlLbl val="0"/>
      </c:catAx>
      <c:valAx>
        <c:axId val="16570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35619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05511811023618"/>
          <c:y val="0.13946704578594343"/>
          <c:w val="0.14894488188976379"/>
          <c:h val="0.15625109361329836"/>
        </c:manualLayout>
      </c:layout>
      <c:overlay val="0"/>
      <c:spPr>
        <a:solidFill>
          <a:schemeClr val="bg1"/>
        </a:solidFill>
        <a:ln w="12700">
          <a:solidFill>
            <a:schemeClr val="accent1">
              <a:lumMod val="60000"/>
              <a:lumOff val="4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317500</xdr:colOff>
      <xdr:row>5</xdr:row>
      <xdr:rowOff>76201</xdr:rowOff>
    </xdr:from>
    <xdr:ext cx="2428166" cy="1695450"/>
    <xdr:pic>
      <xdr:nvPicPr>
        <xdr:cNvPr id="2" name="Picture 2" descr="LOGO_G-INFO.png">
          <a:extLst>
            <a:ext uri="{FF2B5EF4-FFF2-40B4-BE49-F238E27FC236}">
              <a16:creationId xmlns:a16="http://schemas.microsoft.com/office/drawing/2014/main" id="{111D1293-5372-4B21-A81A-75BEC460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5" y="885826"/>
          <a:ext cx="2428166" cy="1695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3</xdr:row>
      <xdr:rowOff>38100</xdr:rowOff>
    </xdr:from>
    <xdr:ext cx="1656094" cy="4622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693F5EA6-CFB2-4498-9D7C-C196B9305E86}"/>
                </a:ext>
              </a:extLst>
            </xdr:cNvPr>
            <xdr:cNvSpPr txBox="1"/>
          </xdr:nvSpPr>
          <xdr:spPr>
            <a:xfrm>
              <a:off x="1914525" y="628650"/>
              <a:ext cx="1656094" cy="462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e>
                        </m:d>
                      </m:e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NL" sz="1100" i="1">
                        <a:latin typeface="Cambria Math" panose="02040503050406030204" pitchFamily="18" charset="0"/>
                      </a:rPr>
                      <m:t>=</m:t>
                    </m:r>
                    <m:nary>
                      <m:naryPr>
                        <m:chr m:val="∑"/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𝑘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=0</m:t>
                        </m:r>
                      </m:sub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</m:t>
                        </m:r>
                      </m:sup>
                      <m:e>
                        <m:d>
                          <m:d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type m:val="noBar"/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num>
                              <m:den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𝑘</m:t>
                                </m:r>
                              </m:den>
                            </m:f>
                          </m:e>
                        </m:d>
                        <m:sSup>
                          <m:sSup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p>
                        </m:sSup>
                        <m:sSup>
                          <m:sSup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𝑎</m:t>
                            </m:r>
                          </m:e>
                          <m: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𝑘</m:t>
                            </m:r>
                          </m:sup>
                        </m:sSup>
                      </m:e>
                    </m:nary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693F5EA6-CFB2-4498-9D7C-C196B9305E86}"/>
                </a:ext>
              </a:extLst>
            </xdr:cNvPr>
            <xdr:cNvSpPr txBox="1"/>
          </xdr:nvSpPr>
          <xdr:spPr>
            <a:xfrm>
              <a:off x="1914525" y="628650"/>
              <a:ext cx="1656094" cy="462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i="0">
                  <a:latin typeface="Cambria Math" panose="02040503050406030204" pitchFamily="18" charset="0"/>
                </a:rPr>
                <a:t>(𝑥+𝑎)^𝑛=∑_(𝑘=0)^𝑛▒〖(𝑛¦𝑘) 𝑥^𝑘 𝑎^(𝑛−𝑘) 〗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2</xdr:col>
      <xdr:colOff>95250</xdr:colOff>
      <xdr:row>1</xdr:row>
      <xdr:rowOff>38100</xdr:rowOff>
    </xdr:from>
    <xdr:ext cx="532262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3FEAB133-AC10-4AE7-9850-7C6C0EB4E70D}"/>
                </a:ext>
              </a:extLst>
            </xdr:cNvPr>
            <xdr:cNvSpPr txBox="1"/>
          </xdr:nvSpPr>
          <xdr:spPr>
            <a:xfrm>
              <a:off x="2314575" y="238125"/>
              <a:ext cx="53226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l-GR" sz="1100" i="1">
                        <a:latin typeface="Cambria Math" panose="02040503050406030204" pitchFamily="18" charset="0"/>
                      </a:rPr>
                      <m:t>𝜋</m:t>
                    </m:r>
                    <m:sSup>
                      <m:sSup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𝑟</m:t>
                        </m:r>
                      </m:e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3FEAB133-AC10-4AE7-9850-7C6C0EB4E70D}"/>
                </a:ext>
              </a:extLst>
            </xdr:cNvPr>
            <xdr:cNvSpPr txBox="1"/>
          </xdr:nvSpPr>
          <xdr:spPr>
            <a:xfrm>
              <a:off x="2314575" y="238125"/>
              <a:ext cx="532262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i="0">
                  <a:latin typeface="Cambria Math" panose="02040503050406030204" pitchFamily="18" charset="0"/>
                </a:rPr>
                <a:t>𝐴=</a:t>
              </a:r>
              <a:r>
                <a:rPr lang="el-GR" sz="1100" i="0">
                  <a:latin typeface="Cambria Math" panose="02040503050406030204" pitchFamily="18" charset="0"/>
                </a:rPr>
                <a:t>𝜋</a:t>
              </a:r>
              <a:r>
                <a:rPr lang="nl-NL" sz="1100" i="0">
                  <a:latin typeface="Cambria Math" panose="02040503050406030204" pitchFamily="18" charset="0"/>
                </a:rPr>
                <a:t>𝑟^2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2</xdr:col>
      <xdr:colOff>95250</xdr:colOff>
      <xdr:row>6</xdr:row>
      <xdr:rowOff>38100</xdr:rowOff>
    </xdr:from>
    <xdr:ext cx="2274597" cy="3386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6215A303-03F3-495C-AF6A-ADBE6952A82D}"/>
                </a:ext>
              </a:extLst>
            </xdr:cNvPr>
            <xdr:cNvSpPr txBox="1"/>
          </xdr:nvSpPr>
          <xdr:spPr>
            <a:xfrm>
              <a:off x="2314575" y="1181100"/>
              <a:ext cx="2274597" cy="3386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1+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</m:d>
                      </m:e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NL" sz="110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𝑛𝑥</m:t>
                        </m:r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1!</m:t>
                        </m:r>
                      </m:den>
                    </m:f>
                    <m:r>
                      <a:rPr lang="nl-NL" sz="110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</m:t>
                        </m:r>
                        <m:d>
                          <m:d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−1</m:t>
                            </m:r>
                          </m:e>
                        </m:d>
                        <m:sSup>
                          <m:sSup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2!</m:t>
                        </m:r>
                      </m:den>
                    </m:f>
                    <m:r>
                      <a:rPr lang="nl-NL" sz="1100" i="1">
                        <a:latin typeface="Cambria Math" panose="02040503050406030204" pitchFamily="18" charset="0"/>
                      </a:rPr>
                      <m:t>+…</m:t>
                    </m:r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6215A303-03F3-495C-AF6A-ADBE6952A82D}"/>
                </a:ext>
              </a:extLst>
            </xdr:cNvPr>
            <xdr:cNvSpPr txBox="1"/>
          </xdr:nvSpPr>
          <xdr:spPr>
            <a:xfrm>
              <a:off x="2314575" y="1181100"/>
              <a:ext cx="2274597" cy="3386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i="0">
                  <a:latin typeface="Cambria Math" panose="02040503050406030204" pitchFamily="18" charset="0"/>
                </a:rPr>
                <a:t>(1+𝑥)^𝑛=1+𝑛𝑥/1!+(𝑛(𝑛−1) 𝑥^2)/2!+…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2</xdr:col>
      <xdr:colOff>95250</xdr:colOff>
      <xdr:row>9</xdr:row>
      <xdr:rowOff>38100</xdr:rowOff>
    </xdr:from>
    <xdr:ext cx="2571115" cy="4570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vak 5">
              <a:extLst>
                <a:ext uri="{FF2B5EF4-FFF2-40B4-BE49-F238E27FC236}">
                  <a16:creationId xmlns:a16="http://schemas.microsoft.com/office/drawing/2014/main" id="{E4BB0893-386F-460E-9371-1D3E641F2454}"/>
                </a:ext>
              </a:extLst>
            </xdr:cNvPr>
            <xdr:cNvSpPr txBox="1"/>
          </xdr:nvSpPr>
          <xdr:spPr>
            <a:xfrm>
              <a:off x="2314575" y="1743075"/>
              <a:ext cx="2571115" cy="4570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i="1">
                        <a:latin typeface="Cambria Math" panose="02040503050406030204" pitchFamily="18" charset="0"/>
                      </a:rPr>
                      <m:t>𝑓</m:t>
                    </m:r>
                    <m:d>
                      <m:d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  <m:r>
                      <a:rPr lang="nl-NL" sz="110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nl-NL" sz="1100" i="1">
                        <a:latin typeface="Cambria Math" panose="02040503050406030204" pitchFamily="18" charset="0"/>
                      </a:rPr>
                      <m:t>+</m:t>
                    </m:r>
                    <m:nary>
                      <m:naryPr>
                        <m:chr m:val="∑"/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∞</m:t>
                        </m:r>
                      </m:sup>
                      <m:e>
                        <m:d>
                          <m:d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𝑎</m:t>
                                </m:r>
                              </m:e>
                              <m:sub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b>
                            </m:sSub>
                            <m:func>
                              <m:func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m:rPr>
                                    <m:sty m:val="p"/>
                                  </m:rPr>
                                  <a:rPr lang="nl-NL" sz="1100" i="0">
                                    <a:latin typeface="Cambria Math" panose="02040503050406030204" pitchFamily="18" charset="0"/>
                                  </a:rPr>
                                  <m:t>cos</m:t>
                                </m:r>
                              </m:fName>
                              <m:e>
                                <m:f>
                                  <m:fPr>
                                    <m:ctrlP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𝑛</m:t>
                                    </m:r>
                                    <m:r>
                                      <a:rPr lang="el-GR" sz="1100" i="1">
                                        <a:latin typeface="Cambria Math" panose="02040503050406030204" pitchFamily="18" charset="0"/>
                                      </a:rPr>
                                      <m:t>𝜋</m:t>
                                    </m:r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𝑥</m:t>
                                    </m:r>
                                  </m:num>
                                  <m:den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𝐿</m:t>
                                    </m:r>
                                  </m:den>
                                </m:f>
                              </m:e>
                            </m:func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b>
                            </m:sSub>
                            <m:func>
                              <m:func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m:rPr>
                                    <m:sty m:val="p"/>
                                  </m:rPr>
                                  <a:rPr lang="nl-NL" sz="1100" i="0">
                                    <a:latin typeface="Cambria Math" panose="02040503050406030204" pitchFamily="18" charset="0"/>
                                  </a:rPr>
                                  <m:t>sin</m:t>
                                </m:r>
                              </m:fName>
                              <m:e>
                                <m:f>
                                  <m:fPr>
                                    <m:ctrlP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𝑛</m:t>
                                    </m:r>
                                    <m:r>
                                      <a:rPr lang="el-GR" sz="1100" i="1">
                                        <a:latin typeface="Cambria Math" panose="02040503050406030204" pitchFamily="18" charset="0"/>
                                      </a:rPr>
                                      <m:t>𝜋</m:t>
                                    </m:r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𝑥</m:t>
                                    </m:r>
                                  </m:num>
                                  <m:den>
                                    <m:r>
                                      <a:rPr lang="nl-NL" sz="1100" i="1">
                                        <a:latin typeface="Cambria Math" panose="02040503050406030204" pitchFamily="18" charset="0"/>
                                      </a:rPr>
                                      <m:t>𝐿</m:t>
                                    </m:r>
                                  </m:den>
                                </m:f>
                              </m:e>
                            </m:func>
                          </m:e>
                        </m:d>
                      </m:e>
                    </m:nary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6" name="Tekstvak 5">
              <a:extLst>
                <a:ext uri="{FF2B5EF4-FFF2-40B4-BE49-F238E27FC236}">
                  <a16:creationId xmlns:a16="http://schemas.microsoft.com/office/drawing/2014/main" id="{E4BB0893-386F-460E-9371-1D3E641F2454}"/>
                </a:ext>
              </a:extLst>
            </xdr:cNvPr>
            <xdr:cNvSpPr txBox="1"/>
          </xdr:nvSpPr>
          <xdr:spPr>
            <a:xfrm>
              <a:off x="2314575" y="1743075"/>
              <a:ext cx="2571115" cy="4570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i="0">
                  <a:latin typeface="Cambria Math" panose="02040503050406030204" pitchFamily="18" charset="0"/>
                </a:rPr>
                <a:t>𝑓(𝑥)=𝑎_0+∑24_(𝑛=1)^∞▒(𝑎_𝑛  cos⁡〖𝑛</a:t>
              </a:r>
              <a:r>
                <a:rPr lang="el-GR" sz="1100" i="0">
                  <a:latin typeface="Cambria Math" panose="02040503050406030204" pitchFamily="18" charset="0"/>
                </a:rPr>
                <a:t>𝜋</a:t>
              </a:r>
              <a:r>
                <a:rPr lang="nl-NL" sz="1100" i="0">
                  <a:latin typeface="Cambria Math" panose="02040503050406030204" pitchFamily="18" charset="0"/>
                </a:rPr>
                <a:t>𝑥/𝐿〗+𝑏_𝑛  sin⁡〖𝑛</a:t>
              </a:r>
              <a:r>
                <a:rPr lang="el-GR" sz="1100" i="0">
                  <a:latin typeface="Cambria Math" panose="02040503050406030204" pitchFamily="18" charset="0"/>
                </a:rPr>
                <a:t>𝜋</a:t>
              </a:r>
              <a:r>
                <a:rPr lang="nl-NL" sz="1100" i="0">
                  <a:latin typeface="Cambria Math" panose="02040503050406030204" pitchFamily="18" charset="0"/>
                </a:rPr>
                <a:t>𝑥/𝐿〗 ) 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2</xdr:col>
      <xdr:colOff>114300</xdr:colOff>
      <xdr:row>12</xdr:row>
      <xdr:rowOff>101663</xdr:rowOff>
    </xdr:from>
    <xdr:ext cx="2775839" cy="3364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5E28B773-1864-4817-B20B-3C9ED11BE52F}"/>
                </a:ext>
              </a:extLst>
            </xdr:cNvPr>
            <xdr:cNvSpPr txBox="1"/>
          </xdr:nvSpPr>
          <xdr:spPr>
            <a:xfrm>
              <a:off x="2333625" y="2701988"/>
              <a:ext cx="2775839" cy="3364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𝑥</m:t>
                        </m:r>
                      </m:sup>
                    </m:sSup>
                    <m:r>
                      <a:rPr lang="nl-NL" sz="110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𝑥</m:t>
                        </m:r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1!</m:t>
                        </m:r>
                      </m:den>
                    </m:f>
                    <m:r>
                      <a:rPr lang="nl-NL" sz="110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2!</m:t>
                        </m:r>
                      </m:den>
                    </m:f>
                    <m:r>
                      <a:rPr lang="nl-NL" sz="110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p>
                        </m:sSup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3!</m:t>
                        </m:r>
                      </m:den>
                    </m:f>
                    <m:r>
                      <a:rPr lang="nl-NL" sz="1100" i="1">
                        <a:latin typeface="Cambria Math" panose="02040503050406030204" pitchFamily="18" charset="0"/>
                      </a:rPr>
                      <m:t>+…,  −∞&lt;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&lt;∞</m:t>
                    </m:r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5E28B773-1864-4817-B20B-3C9ED11BE52F}"/>
                </a:ext>
              </a:extLst>
            </xdr:cNvPr>
            <xdr:cNvSpPr txBox="1"/>
          </xdr:nvSpPr>
          <xdr:spPr>
            <a:xfrm>
              <a:off x="2333625" y="2701988"/>
              <a:ext cx="2775839" cy="3364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i="0">
                  <a:latin typeface="Cambria Math" panose="02040503050406030204" pitchFamily="18" charset="0"/>
                </a:rPr>
                <a:t>𝑒^𝑥=1+𝑥/1!+𝑥^2/2!+𝑥^3/3!+…,  −∞&lt;𝑥&lt;∞</a:t>
              </a:r>
              <a:endParaRPr lang="nl-NL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814325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1D42280F-81D6-4EDF-89F6-866623E13F7D}"/>
                </a:ext>
              </a:extLst>
            </xdr:cNvPr>
            <xdr:cNvSpPr txBox="1"/>
          </xdr:nvSpPr>
          <xdr:spPr>
            <a:xfrm>
              <a:off x="1704975" y="381000"/>
              <a:ext cx="814325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nl-NL" sz="1100" i="1" u="none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p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nl-NL" sz="1100" i="1" u="none">
                        <a:latin typeface="Cambria Math" panose="02040503050406030204" pitchFamily="18" charset="0"/>
                      </a:rPr>
                      <m:t>+</m:t>
                    </m:r>
                    <m:sSup>
                      <m:sSupPr>
                        <m:ctrlPr>
                          <a:rPr lang="nl-NL" sz="1100" i="1" u="none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𝑏</m:t>
                        </m:r>
                      </m:e>
                      <m:sup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nl-NL" sz="1100" i="1" u="none"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nl-NL" sz="1100" i="1" u="none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p>
                        <m:r>
                          <a:rPr lang="nl-NL" sz="1100" i="1" u="none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NL" sz="1100" u="none"/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1D42280F-81D6-4EDF-89F6-866623E13F7D}"/>
                </a:ext>
              </a:extLst>
            </xdr:cNvPr>
            <xdr:cNvSpPr txBox="1"/>
          </xdr:nvSpPr>
          <xdr:spPr>
            <a:xfrm>
              <a:off x="1704975" y="381000"/>
              <a:ext cx="814325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i="0" u="none">
                  <a:latin typeface="Cambria Math" panose="02040503050406030204" pitchFamily="18" charset="0"/>
                </a:rPr>
                <a:t>𝑎^2+𝑏^2=𝑐^2</a:t>
              </a:r>
              <a:endParaRPr lang="nl-NL" sz="1100" u="none"/>
            </a:p>
          </xdr:txBody>
        </xdr:sp>
      </mc:Fallback>
    </mc:AlternateContent>
    <xdr:clientData/>
  </xdr:oneCellAnchor>
  <xdr:oneCellAnchor>
    <xdr:from>
      <xdr:col>2</xdr:col>
      <xdr:colOff>28575</xdr:colOff>
      <xdr:row>4</xdr:row>
      <xdr:rowOff>61912</xdr:rowOff>
    </xdr:from>
    <xdr:ext cx="1280414" cy="362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559271F0-CB9C-462A-8A6B-E7A8159307C3}"/>
                </a:ext>
              </a:extLst>
            </xdr:cNvPr>
            <xdr:cNvSpPr txBox="1"/>
          </xdr:nvSpPr>
          <xdr:spPr>
            <a:xfrm>
              <a:off x="1733550" y="823912"/>
              <a:ext cx="1280414" cy="362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±</m:t>
                        </m:r>
                        <m:rad>
                          <m:radPr>
                            <m:degHide m:val="on"/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p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−4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𝑎𝑐</m:t>
                            </m:r>
                          </m:e>
                        </m:rad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𝑎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559271F0-CB9C-462A-8A6B-E7A8159307C3}"/>
                </a:ext>
              </a:extLst>
            </xdr:cNvPr>
            <xdr:cNvSpPr txBox="1"/>
          </xdr:nvSpPr>
          <xdr:spPr>
            <a:xfrm>
              <a:off x="1733550" y="823912"/>
              <a:ext cx="1280414" cy="362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i="0">
                  <a:latin typeface="Cambria Math" panose="02040503050406030204" pitchFamily="18" charset="0"/>
                </a:rPr>
                <a:t>𝑥=(−𝑏±√(𝑏^2−4𝑎𝑐))/2𝑎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1</xdr:col>
      <xdr:colOff>1371600</xdr:colOff>
      <xdr:row>11</xdr:row>
      <xdr:rowOff>42862</xdr:rowOff>
    </xdr:from>
    <xdr:ext cx="1417568" cy="362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75882800-D2B4-4678-B1F2-E790C87F9406}"/>
                </a:ext>
              </a:extLst>
            </xdr:cNvPr>
            <xdr:cNvSpPr txBox="1"/>
          </xdr:nvSpPr>
          <xdr:spPr>
            <a:xfrm>
              <a:off x="1581150" y="2176462"/>
              <a:ext cx="1417568" cy="362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  <m:sub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1,2</m:t>
                        </m:r>
                      </m:sub>
                    </m:sSub>
                    <m:r>
                      <a:rPr lang="nl-NL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±</m:t>
                        </m:r>
                        <m:rad>
                          <m:radPr>
                            <m:degHide m:val="on"/>
                            <m:ctrlPr>
                              <a:rPr lang="nl-NL" sz="11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lang="nl-NL" sz="11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p>
                                <m:r>
                                  <a:rPr lang="nl-NL" sz="110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−4</m:t>
                            </m:r>
                            <m:r>
                              <a:rPr lang="nl-NL" sz="1100" i="1">
                                <a:latin typeface="Cambria Math" panose="02040503050406030204" pitchFamily="18" charset="0"/>
                              </a:rPr>
                              <m:t>𝑎𝑐</m:t>
                            </m:r>
                          </m:e>
                        </m:rad>
                      </m:num>
                      <m:den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𝑎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75882800-D2B4-4678-B1F2-E790C87F9406}"/>
                </a:ext>
              </a:extLst>
            </xdr:cNvPr>
            <xdr:cNvSpPr txBox="1"/>
          </xdr:nvSpPr>
          <xdr:spPr>
            <a:xfrm>
              <a:off x="1581150" y="2176462"/>
              <a:ext cx="1417568" cy="362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𝑥_1,2</a:t>
              </a:r>
              <a:r>
                <a:rPr lang="nl-NL" sz="1100" i="0">
                  <a:latin typeface="Cambria Math" panose="02040503050406030204" pitchFamily="18" charset="0"/>
                </a:rPr>
                <a:t>=</a:t>
              </a:r>
              <a:r>
                <a:rPr lang="nl-NL" sz="1100" b="0" i="0">
                  <a:latin typeface="Cambria Math" panose="02040503050406030204" pitchFamily="18" charset="0"/>
                </a:rPr>
                <a:t>(</a:t>
              </a:r>
              <a:r>
                <a:rPr lang="nl-NL" sz="1100" i="0">
                  <a:latin typeface="Cambria Math" panose="02040503050406030204" pitchFamily="18" charset="0"/>
                </a:rPr>
                <a:t>−𝑏±√(𝑏^2−4𝑎𝑐)</a:t>
              </a:r>
              <a:r>
                <a:rPr lang="nl-NL" sz="1100" b="0" i="0">
                  <a:latin typeface="Cambria Math" panose="02040503050406030204" pitchFamily="18" charset="0"/>
                </a:rPr>
                <a:t>)/</a:t>
              </a:r>
              <a:r>
                <a:rPr lang="nl-NL" sz="1100" i="0">
                  <a:latin typeface="Cambria Math" panose="02040503050406030204" pitchFamily="18" charset="0"/>
                </a:rPr>
                <a:t>2𝑎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4</xdr:col>
      <xdr:colOff>0</xdr:colOff>
      <xdr:row>8</xdr:row>
      <xdr:rowOff>91331</xdr:rowOff>
    </xdr:from>
    <xdr:ext cx="1085104" cy="17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10C293A0-2819-4D1F-9A40-DB514689B38E}"/>
                </a:ext>
              </a:extLst>
            </xdr:cNvPr>
            <xdr:cNvSpPr txBox="1"/>
          </xdr:nvSpPr>
          <xdr:spPr>
            <a:xfrm>
              <a:off x="2809875" y="1643906"/>
              <a:ext cx="108510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i="1">
                        <a:latin typeface="Cambria Math" panose="02040503050406030204" pitchFamily="18" charset="0"/>
                      </a:rPr>
                      <m:t>𝑎</m:t>
                    </m:r>
                    <m:sSup>
                      <m:sSupPr>
                        <m:ctrlPr>
                          <a:rPr lang="nl-NL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NL" sz="11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  <m:sup>
                        <m:r>
                          <a:rPr lang="nl-NL" sz="1100" b="0" i="0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nl-NL" sz="1100" i="0">
                        <a:latin typeface="Cambria Math" panose="02040503050406030204" pitchFamily="18" charset="0"/>
                      </a:rPr>
                      <m:t>+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𝑏𝑥</m:t>
                    </m:r>
                    <m:r>
                      <a:rPr lang="nl-NL" sz="1100" i="0">
                        <a:latin typeface="Cambria Math" panose="02040503050406030204" pitchFamily="18" charset="0"/>
                      </a:rPr>
                      <m:t>+</m:t>
                    </m:r>
                    <m:r>
                      <a:rPr lang="nl-NL" sz="1100" i="1">
                        <a:latin typeface="Cambria Math" panose="02040503050406030204" pitchFamily="18" charset="0"/>
                      </a:rPr>
                      <m:t>𝑐</m:t>
                    </m:r>
                    <m:r>
                      <a:rPr lang="nl-NL" sz="1100" i="0">
                        <a:latin typeface="Cambria Math" panose="02040503050406030204" pitchFamily="18" charset="0"/>
                      </a:rPr>
                      <m:t>=0</m:t>
                    </m:r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10C293A0-2819-4D1F-9A40-DB514689B38E}"/>
                </a:ext>
              </a:extLst>
            </xdr:cNvPr>
            <xdr:cNvSpPr txBox="1"/>
          </xdr:nvSpPr>
          <xdr:spPr>
            <a:xfrm>
              <a:off x="2809875" y="1643906"/>
              <a:ext cx="1085104" cy="17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i="0">
                  <a:latin typeface="Cambria Math" panose="02040503050406030204" pitchFamily="18" charset="0"/>
                </a:rPr>
                <a:t>𝑎𝑥^</a:t>
              </a:r>
              <a:r>
                <a:rPr lang="nl-NL" sz="1100" b="0" i="0">
                  <a:latin typeface="Cambria Math" panose="02040503050406030204" pitchFamily="18" charset="0"/>
                </a:rPr>
                <a:t>2</a:t>
              </a:r>
              <a:r>
                <a:rPr lang="nl-NL" sz="1100" i="0">
                  <a:latin typeface="Cambria Math" panose="02040503050406030204" pitchFamily="18" charset="0"/>
                </a:rPr>
                <a:t>+𝑏𝑥+𝑐=0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13</xdr:col>
      <xdr:colOff>161925</xdr:colOff>
      <xdr:row>18</xdr:row>
      <xdr:rowOff>166687</xdr:rowOff>
    </xdr:from>
    <xdr:ext cx="65" cy="172227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72F33D86-565B-46E8-A7B9-5AD810945E35}"/>
            </a:ext>
          </a:extLst>
        </xdr:cNvPr>
        <xdr:cNvSpPr txBox="1"/>
      </xdr:nvSpPr>
      <xdr:spPr>
        <a:xfrm>
          <a:off x="8458200" y="30622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l-NL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30</xdr:row>
      <xdr:rowOff>48449</xdr:rowOff>
    </xdr:from>
    <xdr:ext cx="5553075" cy="551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B7C2012E-21F8-4A2F-948F-676C27FFA075}"/>
                </a:ext>
              </a:extLst>
            </xdr:cNvPr>
            <xdr:cNvSpPr txBox="1"/>
          </xdr:nvSpPr>
          <xdr:spPr>
            <a:xfrm>
              <a:off x="76200" y="5868224"/>
              <a:ext cx="5553075" cy="551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8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</a:rPr>
                      <m:t>𝑇𝑒</m:t>
                    </m:r>
                    <m:r>
                      <a:rPr lang="nl-NL" sz="18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nl-NL" sz="1800" b="0" i="1">
                        <a:solidFill>
                          <a:srgbClr val="FF0000"/>
                        </a:solidFill>
                        <a:latin typeface="Cambria Math" panose="02040503050406030204" pitchFamily="18" charset="0"/>
                      </a:rPr>
                      <m:t>𝑏𝑒𝑡𝑎𝑙𝑒𝑛</m:t>
                    </m:r>
                    <m:r>
                      <a:rPr lang="nl-NL" sz="18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nl-NL" sz="1800" b="0" i="1">
                        <a:solidFill>
                          <a:schemeClr val="accent6">
                            <a:lumMod val="60000"/>
                            <a:lumOff val="40000"/>
                          </a:schemeClr>
                        </a:solidFill>
                        <a:latin typeface="Cambria Math" panose="02040503050406030204" pitchFamily="18" charset="0"/>
                      </a:rPr>
                      <m:t>𝐻𝑦𝑝𝐵𝑒𝑑𝑟𝑎𝑔</m:t>
                    </m:r>
                    <m:r>
                      <a:rPr lang="nl-NL" sz="1800" b="0" i="1"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nl-NL" sz="18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800" b="0" i="1">
                            <a:solidFill>
                              <a:srgbClr val="00B0F0"/>
                            </a:solidFill>
                            <a:latin typeface="Cambria Math" panose="02040503050406030204" pitchFamily="18" charset="0"/>
                          </a:rPr>
                          <m:t>𝑟𝑒𝑛𝑡𝑒</m:t>
                        </m:r>
                      </m:num>
                      <m:den>
                        <m:r>
                          <a:rPr lang="nl-NL" sz="1800" b="0" i="1">
                            <a:latin typeface="Cambria Math" panose="02040503050406030204" pitchFamily="18" charset="0"/>
                          </a:rPr>
                          <m:t>1−</m:t>
                        </m:r>
                        <m:sSup>
                          <m:sSupPr>
                            <m:ctrlPr>
                              <a:rPr lang="nl-NL" sz="18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800" b="0" i="1">
                                <a:latin typeface="Cambria Math" panose="02040503050406030204" pitchFamily="18" charset="0"/>
                              </a:rPr>
                              <m:t>(1+</m:t>
                            </m:r>
                            <m:r>
                              <a:rPr lang="nl-NL" sz="1800" b="0" i="1">
                                <a:solidFill>
                                  <a:srgbClr val="00B0F0"/>
                                </a:solidFill>
                                <a:latin typeface="Cambria Math" panose="02040503050406030204" pitchFamily="18" charset="0"/>
                              </a:rPr>
                              <m:t>𝑟𝑒𝑛𝑡𝑒</m:t>
                            </m:r>
                            <m:r>
                              <a:rPr lang="nl-NL" sz="1800" b="0" i="1"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nl-NL" sz="18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nl-NL" sz="1800" b="0" i="1">
                                <a:solidFill>
                                  <a:schemeClr val="accent4"/>
                                </a:solidFill>
                                <a:latin typeface="Cambria Math" panose="02040503050406030204" pitchFamily="18" charset="0"/>
                              </a:rPr>
                              <m:t>𝑝𝑒𝑟𝑖𝑜𝑑𝑒𝑠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nl-NL" sz="1800"/>
            </a:p>
          </xdr:txBody>
        </xdr:sp>
      </mc:Choice>
      <mc:Fallback xmlns="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B7C2012E-21F8-4A2F-948F-676C27FFA075}"/>
                </a:ext>
              </a:extLst>
            </xdr:cNvPr>
            <xdr:cNvSpPr txBox="1"/>
          </xdr:nvSpPr>
          <xdr:spPr>
            <a:xfrm>
              <a:off x="76200" y="5868224"/>
              <a:ext cx="5553075" cy="551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l-NL" sz="1800" b="0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𝑇𝑒 𝑏𝑒𝑡𝑎𝑙𝑒𝑛</a:t>
              </a:r>
              <a:r>
                <a:rPr lang="nl-NL" sz="1800" b="0" i="0">
                  <a:latin typeface="Cambria Math" panose="02040503050406030204" pitchFamily="18" charset="0"/>
                </a:rPr>
                <a:t>=</a:t>
              </a:r>
              <a:r>
                <a:rPr lang="nl-NL" sz="1800" b="0" i="0">
                  <a:solidFill>
                    <a:schemeClr val="accent6">
                      <a:lumMod val="60000"/>
                      <a:lumOff val="40000"/>
                    </a:schemeClr>
                  </a:solidFill>
                  <a:latin typeface="Cambria Math" panose="02040503050406030204" pitchFamily="18" charset="0"/>
                </a:rPr>
                <a:t>𝐻𝑦𝑝𝐵𝑒𝑑𝑟𝑎𝑔</a:t>
              </a:r>
              <a:r>
                <a:rPr lang="nl-NL" sz="1800" b="0" i="0">
                  <a:latin typeface="Cambria Math" panose="02040503050406030204" pitchFamily="18" charset="0"/>
                </a:rPr>
                <a:t> </a:t>
              </a:r>
              <a:r>
                <a:rPr lang="nl-NL" sz="1800" b="0" i="0">
                  <a:solidFill>
                    <a:srgbClr val="00B0F0"/>
                  </a:solidFill>
                  <a:latin typeface="Cambria Math" panose="02040503050406030204" pitchFamily="18" charset="0"/>
                </a:rPr>
                <a:t> 𝑟𝑒𝑛𝑡𝑒/(</a:t>
              </a:r>
              <a:r>
                <a:rPr lang="nl-NL" sz="1800" b="0" i="0">
                  <a:latin typeface="Cambria Math" panose="02040503050406030204" pitchFamily="18" charset="0"/>
                </a:rPr>
                <a:t>1−〖(1+</a:t>
              </a:r>
              <a:r>
                <a:rPr lang="nl-NL" sz="1800" b="0" i="0">
                  <a:solidFill>
                    <a:srgbClr val="00B0F0"/>
                  </a:solidFill>
                  <a:latin typeface="Cambria Math" panose="02040503050406030204" pitchFamily="18" charset="0"/>
                </a:rPr>
                <a:t>𝑟𝑒𝑛𝑡𝑒</a:t>
              </a:r>
              <a:r>
                <a:rPr lang="nl-NL" sz="1800" b="0" i="0">
                  <a:latin typeface="Cambria Math" panose="02040503050406030204" pitchFamily="18" charset="0"/>
                </a:rPr>
                <a:t>)〗^(−</a:t>
              </a:r>
              <a:r>
                <a:rPr lang="nl-NL" sz="1800" b="0" i="0">
                  <a:solidFill>
                    <a:schemeClr val="accent4"/>
                  </a:solidFill>
                  <a:latin typeface="Cambria Math" panose="02040503050406030204" pitchFamily="18" charset="0"/>
                </a:rPr>
                <a:t>𝑝𝑒𝑟𝑖𝑜𝑑𝑒𝑠) )</a:t>
              </a:r>
              <a:endParaRPr lang="nl-NL" sz="1800"/>
            </a:p>
          </xdr:txBody>
        </xdr:sp>
      </mc:Fallback>
    </mc:AlternateContent>
    <xdr:clientData/>
  </xdr:oneCellAnchor>
  <xdr:oneCellAnchor>
    <xdr:from>
      <xdr:col>0</xdr:col>
      <xdr:colOff>114300</xdr:colOff>
      <xdr:row>23</xdr:row>
      <xdr:rowOff>161925</xdr:rowOff>
    </xdr:from>
    <xdr:ext cx="5553075" cy="5416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1158A2C-51B6-4632-B713-83EFE5D074A0}"/>
                </a:ext>
              </a:extLst>
            </xdr:cNvPr>
            <xdr:cNvSpPr txBox="1"/>
          </xdr:nvSpPr>
          <xdr:spPr>
            <a:xfrm>
              <a:off x="114300" y="4648200"/>
              <a:ext cx="5553075" cy="541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𝑇𝑒</m:t>
                    </m:r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𝑏𝑒𝑡𝑎𝑙𝑒𝑛</m:t>
                    </m:r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𝐻𝑦𝑝𝐵𝑒𝑑𝑟𝑎𝑔</m:t>
                    </m:r>
                    <m:r>
                      <a:rPr lang="nl-NL" sz="1800" b="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nl-NL" sz="18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8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𝑟𝑒𝑛𝑡𝑒</m:t>
                        </m:r>
                      </m:num>
                      <m:den>
                        <m:r>
                          <a:rPr lang="nl-NL" sz="18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1−</m:t>
                        </m:r>
                        <m:sSup>
                          <m:sSupPr>
                            <m:ctrlPr>
                              <a:rPr lang="nl-NL" sz="18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nl-NL" sz="18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nl-NL" sz="18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1+</m:t>
                                </m:r>
                                <m:r>
                                  <a:rPr lang="nl-NL" sz="1800" b="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𝑟𝑒𝑛𝑡𝑒</m:t>
                                </m:r>
                              </m:e>
                            </m:d>
                          </m:e>
                          <m:sup>
                            <m:r>
                              <a:rPr lang="nl-NL" sz="18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nl-NL" sz="1800" b="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𝑝𝑒𝑟𝑖𝑜𝑑𝑒𝑠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nl-NL" sz="18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1158A2C-51B6-4632-B713-83EFE5D074A0}"/>
                </a:ext>
              </a:extLst>
            </xdr:cNvPr>
            <xdr:cNvSpPr txBox="1"/>
          </xdr:nvSpPr>
          <xdr:spPr>
            <a:xfrm>
              <a:off x="114300" y="4648200"/>
              <a:ext cx="5553075" cy="541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l-NL" sz="18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𝑇𝑒 𝑏𝑒𝑡𝑎𝑙𝑒𝑛=𝐻𝑦𝑝𝐵𝑒𝑑𝑟𝑎𝑔  𝑟𝑒𝑛𝑡𝑒/(1−(1+𝑟𝑒𝑛𝑡𝑒)^(−𝑝𝑒𝑟𝑖𝑜𝑑𝑒𝑠) )</a:t>
              </a:r>
              <a:endParaRPr lang="nl-NL" sz="18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4094646" cy="1671149"/>
    <xdr:pic>
      <xdr:nvPicPr>
        <xdr:cNvPr id="2" name="Afbeelding 1">
          <a:extLst>
            <a:ext uri="{FF2B5EF4-FFF2-40B4-BE49-F238E27FC236}">
              <a16:creationId xmlns:a16="http://schemas.microsoft.com/office/drawing/2014/main" id="{09F30B38-0020-4BE9-8313-E2580A0B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0" y="200025"/>
          <a:ext cx="4094646" cy="1671149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18</xdr:row>
      <xdr:rowOff>80962</xdr:rowOff>
    </xdr:from>
    <xdr:ext cx="968983" cy="3213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C85FF56E-BE22-4E4C-9AD9-1217ACBC35D6}"/>
                </a:ext>
              </a:extLst>
            </xdr:cNvPr>
            <xdr:cNvSpPr txBox="1"/>
          </xdr:nvSpPr>
          <xdr:spPr>
            <a:xfrm>
              <a:off x="628650" y="3509962"/>
              <a:ext cx="968983" cy="3213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b="0" i="1">
                        <a:latin typeface="Cambria Math" panose="02040503050406030204" pitchFamily="18" charset="0"/>
                      </a:rPr>
                      <m:t>𝑒</m:t>
                    </m:r>
                    <m:r>
                      <a:rPr lang="nl-NL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func>
                          <m:funcPr>
                            <m:ctrlPr>
                              <a:rPr lang="nl-NL" sz="1100" b="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nl-NL" sz="1100" b="0" i="0">
                                <a:latin typeface="Cambria Math" panose="02040503050406030204" pitchFamily="18" charset="0"/>
                              </a:rPr>
                              <m:t>ln</m:t>
                            </m:r>
                          </m:fName>
                          <m:e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(</m:t>
                            </m:r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+1)</m:t>
                            </m:r>
                          </m:e>
                        </m:func>
                      </m:num>
                      <m:den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C85FF56E-BE22-4E4C-9AD9-1217ACBC35D6}"/>
                </a:ext>
              </a:extLst>
            </xdr:cNvPr>
            <xdr:cNvSpPr txBox="1"/>
          </xdr:nvSpPr>
          <xdr:spPr>
            <a:xfrm>
              <a:off x="628650" y="3509962"/>
              <a:ext cx="968983" cy="3213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100" b="0" i="0">
                  <a:latin typeface="Cambria Math" panose="02040503050406030204" pitchFamily="18" charset="0"/>
                </a:rPr>
                <a:t>𝑒=ln⁡〖(𝑟.𝑆+1)〗/𝑟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4</xdr:col>
      <xdr:colOff>38100</xdr:colOff>
      <xdr:row>22</xdr:row>
      <xdr:rowOff>114300</xdr:rowOff>
    </xdr:from>
    <xdr:ext cx="1546770" cy="172227"/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F963E485-A4CF-48B3-8D11-7D0B3EA20A7F}"/>
            </a:ext>
          </a:extLst>
        </xdr:cNvPr>
        <xdr:cNvSpPr txBox="1"/>
      </xdr:nvSpPr>
      <xdr:spPr>
        <a:xfrm>
          <a:off x="1257300" y="4305300"/>
          <a:ext cx="154677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nl-NL" sz="1100"/>
            <a:t>r = </a:t>
          </a:r>
          <a:r>
            <a:rPr lang="nl-NL" sz="1100">
              <a:latin typeface="Cambria Math" panose="02040503050406030204" pitchFamily="18" charset="0"/>
              <a:ea typeface="Cambria Math" panose="02040503050406030204" pitchFamily="18" charset="0"/>
            </a:rPr>
            <a:t>average rate of growth</a:t>
          </a:r>
        </a:p>
      </xdr:txBody>
    </xdr:sp>
    <xdr:clientData/>
  </xdr:oneCellAnchor>
  <xdr:oneCellAnchor>
    <xdr:from>
      <xdr:col>4</xdr:col>
      <xdr:colOff>0</xdr:colOff>
      <xdr:row>20</xdr:row>
      <xdr:rowOff>32700</xdr:rowOff>
    </xdr:from>
    <xdr:ext cx="2310697" cy="3483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71706805-A3EB-4BC5-8898-B364F0EBDEE2}"/>
                </a:ext>
              </a:extLst>
            </xdr:cNvPr>
            <xdr:cNvSpPr txBox="1"/>
          </xdr:nvSpPr>
          <xdr:spPr>
            <a:xfrm>
              <a:off x="1219200" y="3842700"/>
              <a:ext cx="2310697" cy="3483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nl-NL" sz="1100" b="0" i="0">
                        <a:latin typeface="Cambria Math" panose="02040503050406030204" pitchFamily="18" charset="0"/>
                      </a:rPr>
                      <m:t>S</m:t>
                    </m:r>
                    <m:r>
                      <a:rPr lang="nl-NL" sz="1100" b="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reserve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of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non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−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renewable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nl-NL" sz="1100" i="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resource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nl-NL" sz="1100" b="0" i="0">
                            <a:latin typeface="Cambria Math" panose="02040503050406030204" pitchFamily="18" charset="0"/>
                          </a:rPr>
                          <m:t>current</m:t>
                        </m:r>
                        <m:r>
                          <a:rPr lang="nl-NL" sz="11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nl-NL" sz="1100" b="0" i="0">
                            <a:latin typeface="Cambria Math" panose="02040503050406030204" pitchFamily="18" charset="0"/>
                          </a:rPr>
                          <m:t>yea</m:t>
                        </m:r>
                        <m:sSup>
                          <m:sSupPr>
                            <m:ctrlPr>
                              <a:rPr lang="nl-NL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m:rPr>
                                <m:sty m:val="p"/>
                              </m:rPr>
                              <a:rPr lang="nl-NL" sz="1100" b="0" i="0">
                                <a:latin typeface="Cambria Math" panose="02040503050406030204" pitchFamily="18" charset="0"/>
                              </a:rPr>
                              <m:t>r</m:t>
                            </m:r>
                          </m:e>
                          <m:sup>
                            <m:r>
                              <a:rPr lang="nl-NL" sz="1100" b="0" i="0">
                                <a:latin typeface="Cambria Math" panose="02040503050406030204" pitchFamily="18" charset="0"/>
                              </a:rPr>
                              <m:t>′</m:t>
                            </m:r>
                          </m:sup>
                        </m:sSup>
                        <m:r>
                          <m:rPr>
                            <m:sty m:val="p"/>
                          </m:rPr>
                          <a:rPr lang="nl-NL" sz="1100" b="0" i="0">
                            <a:latin typeface="Cambria Math" panose="02040503050406030204" pitchFamily="18" charset="0"/>
                          </a:rPr>
                          <m:t>s</m:t>
                        </m:r>
                        <m:r>
                          <a:rPr lang="nl-NL" sz="11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nl-NL" sz="1100" b="0" i="0">
                            <a:latin typeface="Cambria Math" panose="02040503050406030204" pitchFamily="18" charset="0"/>
                          </a:rPr>
                          <m:t>extraction</m:t>
                        </m:r>
                      </m:den>
                    </m:f>
                  </m:oMath>
                </m:oMathPara>
              </a14:m>
              <a:endParaRPr lang="nl-NL" sz="1100" i="0"/>
            </a:p>
          </xdr:txBody>
        </xdr:sp>
      </mc:Choice>
      <mc:Fallback xmlns="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71706805-A3EB-4BC5-8898-B364F0EBDEE2}"/>
                </a:ext>
              </a:extLst>
            </xdr:cNvPr>
            <xdr:cNvSpPr txBox="1"/>
          </xdr:nvSpPr>
          <xdr:spPr>
            <a:xfrm>
              <a:off x="1219200" y="3842700"/>
              <a:ext cx="2310697" cy="3483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S=</a:t>
              </a:r>
              <a:r>
                <a:rPr lang="nl-NL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"reserve of non−renewable resource</a:t>
              </a:r>
              <a:r>
                <a:rPr lang="nl-NL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</a:t>
              </a:r>
              <a:r>
                <a:rPr lang="nl-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nl-NL" sz="1100" b="0" i="0">
                  <a:latin typeface="Cambria Math" panose="02040503050406030204" pitchFamily="18" charset="0"/>
                </a:rPr>
                <a:t>current year^′ s extraction)</a:t>
              </a:r>
              <a:endParaRPr lang="nl-NL" sz="1100" i="0"/>
            </a:p>
          </xdr:txBody>
        </xdr:sp>
      </mc:Fallback>
    </mc:AlternateContent>
    <xdr:clientData/>
  </xdr:oneCellAnchor>
  <xdr:twoCellAnchor>
    <xdr:from>
      <xdr:col>13</xdr:col>
      <xdr:colOff>304800</xdr:colOff>
      <xdr:row>6</xdr:row>
      <xdr:rowOff>133350</xdr:rowOff>
    </xdr:from>
    <xdr:to>
      <xdr:col>21</xdr:col>
      <xdr:colOff>0</xdr:colOff>
      <xdr:row>20</xdr:row>
      <xdr:rowOff>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7EF0CC69-7814-46C0-B9B7-29B255737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</xdr:rowOff>
    </xdr:from>
    <xdr:to>
      <xdr:col>2</xdr:col>
      <xdr:colOff>0</xdr:colOff>
      <xdr:row>14</xdr:row>
      <xdr:rowOff>47626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887192B2-7A37-40CB-ABC5-C29C402B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7175" y="552451"/>
          <a:ext cx="2733675" cy="2028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3</xdr:row>
      <xdr:rowOff>34495</xdr:rowOff>
    </xdr:from>
    <xdr:ext cx="863570" cy="3465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BFA76B32-B9CE-42D3-AF95-100B2D0BE7FB}"/>
                </a:ext>
              </a:extLst>
            </xdr:cNvPr>
            <xdr:cNvSpPr txBox="1"/>
          </xdr:nvSpPr>
          <xdr:spPr>
            <a:xfrm>
              <a:off x="1304925" y="796495"/>
              <a:ext cx="863570" cy="3465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b="0" i="1">
                        <a:latin typeface="Cambria Math" panose="02040503050406030204" pitchFamily="18" charset="0"/>
                      </a:rPr>
                      <m:t>𝑅𝑒</m:t>
                    </m:r>
                    <m:r>
                      <a:rPr lang="nl-NL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𝑈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.2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</m:num>
                      <m:den>
                        <m:r>
                          <a:rPr lang="el-G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𝜂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2" name="Tekstvak 1">
              <a:extLst>
                <a:ext uri="{FF2B5EF4-FFF2-40B4-BE49-F238E27FC236}">
                  <a16:creationId xmlns:a16="http://schemas.microsoft.com/office/drawing/2014/main" id="{BFA76B32-B9CE-42D3-AF95-100B2D0BE7FB}"/>
                </a:ext>
              </a:extLst>
            </xdr:cNvPr>
            <xdr:cNvSpPr txBox="1"/>
          </xdr:nvSpPr>
          <xdr:spPr>
            <a:xfrm>
              <a:off x="1304925" y="796495"/>
              <a:ext cx="863570" cy="3465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𝑅𝑒=</a:t>
              </a:r>
              <a:r>
                <a:rPr lang="nl-NL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(𝜌.𝑈.2𝑚)/</a:t>
              </a:r>
              <a:r>
                <a:rPr lang="el-G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𝜂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8</xdr:col>
      <xdr:colOff>462557</xdr:colOff>
      <xdr:row>6</xdr:row>
      <xdr:rowOff>212526</xdr:rowOff>
    </xdr:from>
    <xdr:ext cx="483146" cy="3157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6C5177D4-2A19-440F-91E3-A01E53D63E20}"/>
                </a:ext>
              </a:extLst>
            </xdr:cNvPr>
            <xdr:cNvSpPr txBox="1"/>
          </xdr:nvSpPr>
          <xdr:spPr>
            <a:xfrm>
              <a:off x="1676995" y="1843682"/>
              <a:ext cx="48314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nl-NL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𝐷𝑖</m:t>
                        </m:r>
                      </m:num>
                      <m:den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6C5177D4-2A19-440F-91E3-A01E53D63E20}"/>
                </a:ext>
              </a:extLst>
            </xdr:cNvPr>
            <xdr:cNvSpPr txBox="1"/>
          </xdr:nvSpPr>
          <xdr:spPr>
            <a:xfrm>
              <a:off x="1676995" y="1843682"/>
              <a:ext cx="48314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𝑚=𝐷𝑖/2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8</xdr:col>
      <xdr:colOff>462557</xdr:colOff>
      <xdr:row>7</xdr:row>
      <xdr:rowOff>195262</xdr:rowOff>
    </xdr:from>
    <xdr:ext cx="841769" cy="3157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EB4F1CA7-6685-4E4C-AE92-864720925D97}"/>
                </a:ext>
              </a:extLst>
            </xdr:cNvPr>
            <xdr:cNvSpPr txBox="1"/>
          </xdr:nvSpPr>
          <xdr:spPr>
            <a:xfrm>
              <a:off x="4947245" y="2290762"/>
              <a:ext cx="841769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nl-NL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NL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𝐷</m:t>
                            </m:r>
                          </m:e>
                          <m:sub>
                            <m:r>
                              <a:rPr lang="nl-NL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− </m:t>
                        </m:r>
                        <m:sSub>
                          <m:sSubPr>
                            <m:ctrlPr>
                              <a:rPr lang="nl-NL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nl-NL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𝐷</m:t>
                            </m:r>
                          </m:e>
                          <m:sub>
                            <m:r>
                              <a:rPr lang="nl-NL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EB4F1CA7-6685-4E4C-AE92-864720925D97}"/>
                </a:ext>
              </a:extLst>
            </xdr:cNvPr>
            <xdr:cNvSpPr txBox="1"/>
          </xdr:nvSpPr>
          <xdr:spPr>
            <a:xfrm>
              <a:off x="4947245" y="2290762"/>
              <a:ext cx="841769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𝑚=</a:t>
              </a:r>
              <a:r>
                <a:rPr lang="nl-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nl-NL" sz="1100" b="0" i="0">
                  <a:latin typeface="Cambria Math" panose="02040503050406030204" pitchFamily="18" charset="0"/>
                </a:rPr>
                <a:t>𝐷_2− </a:t>
              </a:r>
              <a:r>
                <a:rPr lang="nl-NL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𝐷_1)/</a:t>
              </a:r>
              <a:r>
                <a:rPr lang="nl-NL" sz="1100" b="0" i="0">
                  <a:latin typeface="Cambria Math" panose="02040503050406030204" pitchFamily="18" charset="0"/>
                </a:rPr>
                <a:t>2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8</xdr:col>
      <xdr:colOff>462557</xdr:colOff>
      <xdr:row>8</xdr:row>
      <xdr:rowOff>177998</xdr:rowOff>
    </xdr:from>
    <xdr:ext cx="665631" cy="3241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F8E2724D-0C72-43D5-91E5-BFD3B3B171C2}"/>
                </a:ext>
              </a:extLst>
            </xdr:cNvPr>
            <xdr:cNvSpPr txBox="1"/>
          </xdr:nvSpPr>
          <xdr:spPr>
            <a:xfrm>
              <a:off x="738782" y="2778323"/>
              <a:ext cx="665631" cy="3241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1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nl-NL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NL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𝑎𝑏</m:t>
                        </m:r>
                      </m:num>
                      <m:den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l-NL" sz="1100" b="0" i="1">
                            <a:latin typeface="Cambria Math" panose="02040503050406030204" pitchFamily="18" charset="0"/>
                          </a:rPr>
                          <m:t>𝑏</m:t>
                        </m:r>
                      </m:den>
                    </m:f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F8E2724D-0C72-43D5-91E5-BFD3B3B171C2}"/>
                </a:ext>
              </a:extLst>
            </xdr:cNvPr>
            <xdr:cNvSpPr txBox="1"/>
          </xdr:nvSpPr>
          <xdr:spPr>
            <a:xfrm>
              <a:off x="738782" y="2778323"/>
              <a:ext cx="665631" cy="3241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100" b="0" i="0">
                  <a:latin typeface="Cambria Math" panose="02040503050406030204" pitchFamily="18" charset="0"/>
                </a:rPr>
                <a:t>𝑚=𝑎𝑏/(𝑎+𝑏)</a:t>
              </a:r>
              <a:endParaRPr lang="nl-NL" sz="1100"/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85726</xdr:rowOff>
    </xdr:from>
    <xdr:to>
      <xdr:col>6</xdr:col>
      <xdr:colOff>581024</xdr:colOff>
      <xdr:row>12</xdr:row>
      <xdr:rowOff>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2C841870-5383-4B43-B746-CAD090E49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5726"/>
          <a:ext cx="3629024" cy="4838699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581025</xdr:colOff>
      <xdr:row>9</xdr:row>
      <xdr:rowOff>228600</xdr:rowOff>
    </xdr:from>
    <xdr:to>
      <xdr:col>10</xdr:col>
      <xdr:colOff>161925</xdr:colOff>
      <xdr:row>25</xdr:row>
      <xdr:rowOff>173831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92B49F02-599B-4D9D-B460-BFCA9DA2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24450" y="3409950"/>
          <a:ext cx="5553075" cy="41648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491714</xdr:colOff>
      <xdr:row>3</xdr:row>
      <xdr:rowOff>91110</xdr:rowOff>
    </xdr:from>
    <xdr:to>
      <xdr:col>8</xdr:col>
      <xdr:colOff>75262</xdr:colOff>
      <xdr:row>28</xdr:row>
      <xdr:rowOff>82826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E94E3BD-66A4-4E2C-A258-41418C9C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714" y="662610"/>
          <a:ext cx="4369239" cy="4779064"/>
        </a:xfrm>
        <a:prstGeom prst="rect">
          <a:avLst/>
        </a:prstGeom>
      </xdr:spPr>
    </xdr:pic>
    <xdr:clientData/>
  </xdr:twoCellAnchor>
  <xdr:oneCellAnchor>
    <xdr:from>
      <xdr:col>9</xdr:col>
      <xdr:colOff>42656</xdr:colOff>
      <xdr:row>9</xdr:row>
      <xdr:rowOff>85932</xdr:rowOff>
    </xdr:from>
    <xdr:ext cx="5434116" cy="6385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BEA50E39-85DE-4D93-8F38-0798F6B5480C}"/>
                </a:ext>
              </a:extLst>
            </xdr:cNvPr>
            <xdr:cNvSpPr txBox="1"/>
          </xdr:nvSpPr>
          <xdr:spPr>
            <a:xfrm>
              <a:off x="655569" y="1800432"/>
              <a:ext cx="5434116" cy="6385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𝑃𝑒</m:t>
                      </m:r>
                    </m:e>
                    <m:sup>
                      <m:r>
                        <a:rPr lang="nl-NL" sz="1800" b="0" i="1">
                          <a:latin typeface="Cambria Math" panose="02040503050406030204" pitchFamily="18" charset="0"/>
                        </a:rPr>
                        <m:t>∗</m:t>
                      </m:r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𝑢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𝑠</m:t>
                          </m:r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,</m:t>
                          </m:r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𝑘𝑟</m:t>
                          </m:r>
                        </m:sub>
                      </m:sSub>
                      <m:r>
                        <a:rPr lang="nl-NL" sz="1800" b="0" i="1">
                          <a:latin typeface="Cambria Math" panose="02040503050406030204" pitchFamily="18" charset="0"/>
                        </a:rPr>
                        <m:t>.</m:t>
                      </m:r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𝑅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h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𝐸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𝑎𝑥</m:t>
                          </m:r>
                        </m:sub>
                      </m:sSub>
                    </m:den>
                  </m:f>
                  <m:r>
                    <a:rPr lang="nl-NL" sz="1800" b="0" i="1">
                      <a:latin typeface="Cambria Math" panose="02040503050406030204" pitchFamily="18" charset="0"/>
                    </a:rPr>
                    <m:t>=20.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nl-NL" sz="18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bSup>
                                <m:sSubSupPr>
                                  <m:ctrlP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</m:ctrlPr>
                                </m:sSubSupPr>
                                <m:e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𝑢</m:t>
                                  </m:r>
                                </m:e>
                                <m:sub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𝑠</m:t>
                                  </m:r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,</m:t>
                                  </m:r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𝑘𝑟</m:t>
                                  </m:r>
                                </m:sub>
                                <m:sup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p>
                              </m:sSubSup>
                            </m:num>
                            <m:den>
                              <m:sSup>
                                <m:sSupPr>
                                  <m:ctrlP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𝑔𝐻</m:t>
                                  </m:r>
                                </m:e>
                                <m:sup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∗</m:t>
                                  </m:r>
                                </m:sup>
                              </m:sSup>
                            </m:den>
                          </m:f>
                        </m:e>
                      </m:d>
                    </m:e>
                    <m:sup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1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3</m:t>
                          </m:r>
                        </m:den>
                      </m:f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(</m:t>
                      </m:r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𝐻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𝐵</m:t>
                          </m:r>
                        </m:den>
                      </m:f>
                      <m:r>
                        <a:rPr lang="nl-NL" sz="1800" b="0" i="1">
                          <a:latin typeface="Cambria Math" panose="02040503050406030204" pitchFamily="18" charset="0"/>
                        </a:rPr>
                        <m:t>)</m:t>
                      </m:r>
                    </m:e>
                    <m:sup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𝑛</m:t>
                      </m:r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(</m:t>
                      </m:r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𝐻</m:t>
                          </m:r>
                        </m:num>
                        <m:den>
                          <m:sSup>
                            <m:sSupPr>
                              <m:ctrlPr>
                                <a:rPr lang="nl-NL" sz="1800" b="0" i="1">
                                  <a:latin typeface="Cambria Math" panose="02040503050406030204" pitchFamily="18" charset="0"/>
                                </a:rPr>
                              </m:ctrlPr>
                            </m:sSupPr>
                            <m:e>
                              <m:r>
                                <a:rPr lang="nl-NL" sz="1800" b="0" i="1">
                                  <a:latin typeface="Cambria Math" panose="02040503050406030204" pitchFamily="18" charset="0"/>
                                </a:rPr>
                                <m:t>𝐻</m:t>
                              </m:r>
                            </m:e>
                            <m:sup>
                              <m:r>
                                <a:rPr lang="nl-NL" sz="1800" b="0" i="1">
                                  <a:latin typeface="Cambria Math" panose="02040503050406030204" pitchFamily="18" charset="0"/>
                                </a:rPr>
                                <m:t>∗</m:t>
                              </m:r>
                            </m:sup>
                          </m:sSup>
                        </m:den>
                      </m:f>
                      <m:r>
                        <a:rPr lang="nl-NL" sz="1800" b="0" i="1">
                          <a:latin typeface="Cambria Math" panose="02040503050406030204" pitchFamily="18" charset="0"/>
                        </a:rPr>
                        <m:t>)</m:t>
                      </m:r>
                    </m:e>
                    <m:sup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1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3</m:t>
                          </m:r>
                        </m:den>
                      </m:f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  </m:t>
                  </m:r>
                  <m:r>
                    <a:rPr lang="nl-NL" sz="1800" b="0" i="1">
                      <a:latin typeface="Cambria Math" panose="02040503050406030204" pitchFamily="18" charset="0"/>
                    </a:rPr>
                    <m:t>𝑎𝑙𝑠</m:t>
                  </m:r>
                  <m:r>
                    <a:rPr lang="nl-NL" sz="1800" b="0" i="1">
                      <a:latin typeface="Cambria Math" panose="02040503050406030204" pitchFamily="18" charset="0"/>
                    </a:rPr>
                    <m:t> </m:t>
                  </m:r>
                  <m:sSub>
                    <m:sSub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𝑢</m:t>
                      </m:r>
                    </m:e>
                    <m:sub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𝑠</m:t>
                      </m:r>
                    </m:sub>
                  </m:sSub>
                  <m:r>
                    <a:rPr lang="nl-NL" sz="18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≥</m:t>
                  </m:r>
                  <m:sSub>
                    <m:sSubPr>
                      <m:ctrlP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𝑢</m:t>
                      </m:r>
                    </m:e>
                    <m:sub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𝑠</m:t>
                      </m:r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,</m:t>
                      </m:r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𝑘𝑟</m:t>
                      </m:r>
                    </m:sub>
                  </m:sSub>
                </m:oMath>
              </a14:m>
              <a:r>
                <a:rPr lang="nl-NL" sz="1100"/>
                <a:t> </a:t>
              </a:r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BEA50E39-85DE-4D93-8F38-0798F6B5480C}"/>
                </a:ext>
              </a:extLst>
            </xdr:cNvPr>
            <xdr:cNvSpPr txBox="1"/>
          </xdr:nvSpPr>
          <xdr:spPr>
            <a:xfrm>
              <a:off x="655569" y="1800432"/>
              <a:ext cx="5434116" cy="6385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800" b="0" i="0">
                  <a:latin typeface="Cambria Math" panose="02040503050406030204" pitchFamily="18" charset="0"/>
                </a:rPr>
                <a:t>〖𝑃𝑒〗^∗=(𝑢_(𝑠,𝑘𝑟).𝑅_ℎ)/𝐸_𝑎𝑥 =20.((𝑢_(𝑠,𝑘𝑟)^2)/〖𝑔𝐻〗^∗ )^(1/3).〖(𝐻/𝐵)〗^𝑛.〖(𝐻/𝐻^∗ )〗^(1/3)   𝑎𝑙𝑠 𝑢_𝑠</a:t>
              </a:r>
              <a:r>
                <a:rPr lang="nl-NL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≥𝑢_(𝑠,𝑘𝑟)</a:t>
              </a:r>
              <a:r>
                <a:rPr lang="nl-NL" sz="1100"/>
                <a:t> </a:t>
              </a:r>
            </a:p>
          </xdr:txBody>
        </xdr:sp>
      </mc:Fallback>
    </mc:AlternateContent>
    <xdr:clientData/>
  </xdr:oneCellAnchor>
  <xdr:oneCellAnchor>
    <xdr:from>
      <xdr:col>9</xdr:col>
      <xdr:colOff>67504</xdr:colOff>
      <xdr:row>4</xdr:row>
      <xdr:rowOff>11389</xdr:rowOff>
    </xdr:from>
    <xdr:ext cx="5002267" cy="595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71D5736E-4846-4459-BD8D-73412AE2E734}"/>
                </a:ext>
              </a:extLst>
            </xdr:cNvPr>
            <xdr:cNvSpPr txBox="1"/>
          </xdr:nvSpPr>
          <xdr:spPr>
            <a:xfrm>
              <a:off x="680417" y="773389"/>
              <a:ext cx="5002267" cy="595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𝑃𝑒</m:t>
                      </m:r>
                    </m:e>
                    <m:sup>
                      <m:r>
                        <a:rPr lang="nl-NL" sz="1800" b="0" i="1">
                          <a:latin typeface="Cambria Math" panose="02040503050406030204" pitchFamily="18" charset="0"/>
                        </a:rPr>
                        <m:t>∗</m:t>
                      </m:r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𝑢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𝑠</m:t>
                          </m:r>
                        </m:sub>
                      </m:sSub>
                      <m:r>
                        <a:rPr lang="nl-NL" sz="1800" b="0" i="1">
                          <a:latin typeface="Cambria Math" panose="02040503050406030204" pitchFamily="18" charset="0"/>
                        </a:rPr>
                        <m:t>.</m:t>
                      </m:r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𝑅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h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𝐸</m:t>
                          </m:r>
                        </m:e>
                        <m:sub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𝑎𝑥</m:t>
                          </m:r>
                        </m:sub>
                      </m:sSub>
                    </m:den>
                  </m:f>
                  <m:r>
                    <a:rPr lang="nl-NL" sz="1800" b="0" i="1">
                      <a:latin typeface="Cambria Math" panose="02040503050406030204" pitchFamily="18" charset="0"/>
                    </a:rPr>
                    <m:t>=20.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nl-NL" sz="1800" b="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bSup>
                                <m:sSubSupPr>
                                  <m:ctrlP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</m:ctrlPr>
                                </m:sSubSupPr>
                                <m:e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𝑢</m:t>
                                  </m:r>
                                </m:e>
                                <m:sub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𝑠</m:t>
                                  </m:r>
                                </m:sub>
                                <m:sup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sup>
                              </m:sSubSup>
                            </m:num>
                            <m:den>
                              <m:sSup>
                                <m:sSupPr>
                                  <m:ctrlP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</m:ctrlPr>
                                </m:sSupPr>
                                <m:e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𝑔𝐻</m:t>
                                  </m:r>
                                </m:e>
                                <m:sup>
                                  <m:r>
                                    <a:rPr lang="nl-NL" sz="1800" b="0" i="1">
                                      <a:latin typeface="Cambria Math" panose="02040503050406030204" pitchFamily="18" charset="0"/>
                                    </a:rPr>
                                    <m:t>∗</m:t>
                                  </m:r>
                                </m:sup>
                              </m:sSup>
                            </m:den>
                          </m:f>
                        </m:e>
                      </m:d>
                    </m:e>
                    <m:sup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1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3</m:t>
                          </m:r>
                        </m:den>
                      </m:f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(</m:t>
                      </m:r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𝐻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𝐵</m:t>
                          </m:r>
                        </m:den>
                      </m:f>
                      <m:r>
                        <a:rPr lang="nl-NL" sz="1800" b="0" i="1">
                          <a:latin typeface="Cambria Math" panose="02040503050406030204" pitchFamily="18" charset="0"/>
                        </a:rPr>
                        <m:t>)</m:t>
                      </m:r>
                    </m:e>
                    <m:sup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𝑛</m:t>
                      </m:r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.</m:t>
                  </m:r>
                  <m:sSup>
                    <m:sSup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(</m:t>
                      </m:r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𝐻</m:t>
                          </m:r>
                        </m:num>
                        <m:den>
                          <m:sSup>
                            <m:sSupPr>
                              <m:ctrlPr>
                                <a:rPr lang="nl-NL" sz="1800" b="0" i="1">
                                  <a:latin typeface="Cambria Math" panose="02040503050406030204" pitchFamily="18" charset="0"/>
                                </a:rPr>
                              </m:ctrlPr>
                            </m:sSupPr>
                            <m:e>
                              <m:r>
                                <a:rPr lang="nl-NL" sz="1800" b="0" i="1">
                                  <a:latin typeface="Cambria Math" panose="02040503050406030204" pitchFamily="18" charset="0"/>
                                </a:rPr>
                                <m:t>𝐻</m:t>
                              </m:r>
                            </m:e>
                            <m:sup>
                              <m:r>
                                <a:rPr lang="nl-NL" sz="1800" b="0" i="1">
                                  <a:latin typeface="Cambria Math" panose="02040503050406030204" pitchFamily="18" charset="0"/>
                                </a:rPr>
                                <m:t>∗</m:t>
                              </m:r>
                            </m:sup>
                          </m:sSup>
                        </m:den>
                      </m:f>
                      <m:r>
                        <a:rPr lang="nl-NL" sz="1800" b="0" i="1">
                          <a:latin typeface="Cambria Math" panose="02040503050406030204" pitchFamily="18" charset="0"/>
                        </a:rPr>
                        <m:t>)</m:t>
                      </m:r>
                    </m:e>
                    <m:sup>
                      <m:f>
                        <m:fPr>
                          <m:ctrlPr>
                            <a:rPr lang="nl-NL" sz="1800" b="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1</m:t>
                          </m:r>
                        </m:num>
                        <m:den>
                          <m:r>
                            <a:rPr lang="nl-NL" sz="1800" b="0" i="1">
                              <a:latin typeface="Cambria Math" panose="02040503050406030204" pitchFamily="18" charset="0"/>
                            </a:rPr>
                            <m:t>3</m:t>
                          </m:r>
                        </m:den>
                      </m:f>
                    </m:sup>
                  </m:sSup>
                  <m:r>
                    <a:rPr lang="nl-NL" sz="1800" b="0" i="1">
                      <a:latin typeface="Cambria Math" panose="02040503050406030204" pitchFamily="18" charset="0"/>
                    </a:rPr>
                    <m:t>  </m:t>
                  </m:r>
                  <m:r>
                    <a:rPr lang="nl-NL" sz="1800" b="0" i="1">
                      <a:latin typeface="Cambria Math" panose="02040503050406030204" pitchFamily="18" charset="0"/>
                    </a:rPr>
                    <m:t>𝑎𝑙𝑠</m:t>
                  </m:r>
                  <m:r>
                    <a:rPr lang="nl-NL" sz="1800" b="0" i="1">
                      <a:latin typeface="Cambria Math" panose="02040503050406030204" pitchFamily="18" charset="0"/>
                    </a:rPr>
                    <m:t> </m:t>
                  </m:r>
                  <m:sSub>
                    <m:sSubPr>
                      <m:ctrlPr>
                        <a:rPr lang="nl-NL" sz="18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𝑢</m:t>
                      </m:r>
                    </m:e>
                    <m:sub>
                      <m:r>
                        <a:rPr lang="nl-NL" sz="1800" b="0" i="1">
                          <a:latin typeface="Cambria Math" panose="02040503050406030204" pitchFamily="18" charset="0"/>
                        </a:rPr>
                        <m:t>𝑠</m:t>
                      </m:r>
                    </m:sub>
                  </m:sSub>
                  <m:r>
                    <a:rPr lang="nl-NL" sz="18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≤</m:t>
                  </m:r>
                  <m:sSub>
                    <m:sSubPr>
                      <m:ctrlP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𝑢</m:t>
                      </m:r>
                    </m:e>
                    <m:sub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𝑠</m:t>
                      </m:r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,</m:t>
                      </m:r>
                      <m:r>
                        <a:rPr lang="nl-NL" sz="18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𝑘𝑟</m:t>
                      </m:r>
                    </m:sub>
                  </m:sSub>
                </m:oMath>
              </a14:m>
              <a:r>
                <a:rPr lang="nl-NL" sz="1100"/>
                <a:t> </a:t>
              </a:r>
            </a:p>
          </xdr:txBody>
        </xdr:sp>
      </mc:Choice>
      <mc:Fallback xmlns="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71D5736E-4846-4459-BD8D-73412AE2E734}"/>
                </a:ext>
              </a:extLst>
            </xdr:cNvPr>
            <xdr:cNvSpPr txBox="1"/>
          </xdr:nvSpPr>
          <xdr:spPr>
            <a:xfrm>
              <a:off x="680417" y="773389"/>
              <a:ext cx="5002267" cy="595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l-NL" sz="1800" b="0" i="0">
                  <a:latin typeface="Cambria Math" panose="02040503050406030204" pitchFamily="18" charset="0"/>
                </a:rPr>
                <a:t>〖𝑃𝑒〗^∗=(𝑢_𝑠.𝑅_ℎ)/𝐸_𝑎𝑥 =20.((𝑢_𝑠^2)/〖𝑔𝐻〗^∗ )^(1/3).〖(𝐻/𝐵)〗^𝑛.〖(𝐻/𝐻^∗ )〗^(1/3)   𝑎𝑙𝑠 𝑢_𝑠</a:t>
              </a:r>
              <a:r>
                <a:rPr lang="nl-NL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≤𝑢_(𝑠,𝑘𝑟)</a:t>
              </a:r>
              <a:r>
                <a:rPr lang="nl-NL" sz="1100"/>
                <a:t> </a:t>
              </a:r>
            </a:p>
          </xdr:txBody>
        </xdr:sp>
      </mc:Fallback>
    </mc:AlternateContent>
    <xdr:clientData/>
  </xdr:oneCellAnchor>
  <xdr:twoCellAnchor editAs="oneCell">
    <xdr:from>
      <xdr:col>10</xdr:col>
      <xdr:colOff>52365</xdr:colOff>
      <xdr:row>19</xdr:row>
      <xdr:rowOff>0</xdr:rowOff>
    </xdr:from>
    <xdr:to>
      <xdr:col>17</xdr:col>
      <xdr:colOff>364435</xdr:colOff>
      <xdr:row>25</xdr:row>
      <xdr:rowOff>133528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068A5C9-847B-432B-A06F-73F4F7CB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3235" y="3644348"/>
          <a:ext cx="4602461" cy="1276528"/>
        </a:xfrm>
        <a:prstGeom prst="rect">
          <a:avLst/>
        </a:prstGeom>
      </xdr:spPr>
    </xdr:pic>
    <xdr:clientData/>
  </xdr:twoCellAnchor>
  <xdr:oneCellAnchor>
    <xdr:from>
      <xdr:col>11</xdr:col>
      <xdr:colOff>147547</xdr:colOff>
      <xdr:row>26</xdr:row>
      <xdr:rowOff>2846</xdr:rowOff>
    </xdr:from>
    <xdr:ext cx="2055627" cy="49411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vak 5">
              <a:extLst>
                <a:ext uri="{FF2B5EF4-FFF2-40B4-BE49-F238E27FC236}">
                  <a16:creationId xmlns:a16="http://schemas.microsoft.com/office/drawing/2014/main" id="{4D8A4F3F-24B2-4632-9B26-2BD1E582509C}"/>
                </a:ext>
              </a:extLst>
            </xdr:cNvPr>
            <xdr:cNvSpPr txBox="1"/>
          </xdr:nvSpPr>
          <xdr:spPr>
            <a:xfrm>
              <a:off x="6061330" y="4980694"/>
              <a:ext cx="2055627" cy="49411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nl-NL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6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a:rPr lang="nl-NL" sz="16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den>
                    </m:f>
                    <m:r>
                      <a:rPr lang="nl-NL" sz="1600" b="0" i="1">
                        <a:latin typeface="Cambria Math" panose="02040503050406030204" pitchFamily="18" charset="0"/>
                      </a:rPr>
                      <m:t>=−</m:t>
                    </m:r>
                    <m:r>
                      <a:rPr lang="nl-NL" sz="1600" b="0" i="1">
                        <a:latin typeface="Cambria Math" panose="02040503050406030204" pitchFamily="18" charset="0"/>
                      </a:rPr>
                      <m:t>𝑢</m:t>
                    </m:r>
                    <m:f>
                      <m:fPr>
                        <m:ctrlPr>
                          <a:rPr lang="nl-NL" sz="16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𝑥</m:t>
                        </m:r>
                      </m:den>
                    </m:f>
                    <m:r>
                      <a:rPr lang="nl-NL" sz="16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NL" sz="16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NL" sz="16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nl-NL" sz="1600" b="0" i="1">
                            <a:latin typeface="Cambria Math" panose="02040503050406030204" pitchFamily="18" charset="0"/>
                          </a:rPr>
                          <m:t>𝑎𝑥</m:t>
                        </m:r>
                      </m:sub>
                    </m:sSub>
                    <m:f>
                      <m:fPr>
                        <m:ctrlPr>
                          <a:rPr lang="nl-NL" sz="16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nl-NL" sz="16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𝜕</m:t>
                            </m:r>
                          </m:e>
                          <m:sup>
                            <m:r>
                              <a:rPr lang="nl-NL" sz="16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nl-NL" sz="1600" b="0" i="1">
                            <a:latin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a:rPr lang="nl-NL" sz="16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sSup>
                          <m:sSupPr>
                            <m:ctrlPr>
                              <a:rPr lang="nl-NL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NL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𝑥</m:t>
                            </m:r>
                          </m:e>
                          <m:sup>
                            <m:r>
                              <a:rPr lang="nl-NL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nl-NL" sz="1600"/>
            </a:p>
          </xdr:txBody>
        </xdr:sp>
      </mc:Choice>
      <mc:Fallback xmlns="">
        <xdr:sp macro="" textlink="">
          <xdr:nvSpPr>
            <xdr:cNvPr id="6" name="Tekstvak 5">
              <a:extLst>
                <a:ext uri="{FF2B5EF4-FFF2-40B4-BE49-F238E27FC236}">
                  <a16:creationId xmlns:a16="http://schemas.microsoft.com/office/drawing/2014/main" id="{4D8A4F3F-24B2-4632-9B26-2BD1E582509C}"/>
                </a:ext>
              </a:extLst>
            </xdr:cNvPr>
            <xdr:cNvSpPr txBox="1"/>
          </xdr:nvSpPr>
          <xdr:spPr>
            <a:xfrm>
              <a:off x="6061330" y="4980694"/>
              <a:ext cx="2055627" cy="49411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6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</a:t>
              </a:r>
              <a:r>
                <a:rPr lang="nl-NL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𝐶/</a:t>
              </a:r>
              <a:r>
                <a:rPr lang="nl-NL" sz="16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</a:t>
              </a:r>
              <a:r>
                <a:rPr lang="nl-NL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𝑡</a:t>
              </a:r>
              <a:r>
                <a:rPr lang="nl-NL" sz="1600" b="0" i="0">
                  <a:latin typeface="Cambria Math" panose="02040503050406030204" pitchFamily="18" charset="0"/>
                </a:rPr>
                <a:t>=−𝑢</a:t>
              </a:r>
              <a:r>
                <a:rPr lang="nl-NL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𝜕𝐶/𝜕𝑥</a:t>
              </a:r>
              <a:r>
                <a:rPr lang="nl-NL" sz="1600" b="0" i="0">
                  <a:latin typeface="Cambria Math" panose="02040503050406030204" pitchFamily="18" charset="0"/>
                </a:rPr>
                <a:t>+𝐸_𝑎𝑥  (</a:t>
              </a:r>
              <a:r>
                <a:rPr lang="nl-NL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𝜕^</a:t>
              </a:r>
              <a:r>
                <a:rPr lang="nl-NL" sz="1600" b="0" i="0">
                  <a:latin typeface="Cambria Math" panose="02040503050406030204" pitchFamily="18" charset="0"/>
                </a:rPr>
                <a:t>2 𝐶)/(</a:t>
              </a:r>
              <a:r>
                <a:rPr lang="nl-NL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𝜕𝑥^2 )</a:t>
              </a:r>
              <a:endParaRPr lang="nl-NL" sz="1600"/>
            </a:p>
          </xdr:txBody>
        </xdr:sp>
      </mc:Fallback>
    </mc:AlternateContent>
    <xdr:clientData/>
  </xdr:oneCellAnchor>
  <xdr:oneCellAnchor>
    <xdr:from>
      <xdr:col>11</xdr:col>
      <xdr:colOff>218733</xdr:colOff>
      <xdr:row>13</xdr:row>
      <xdr:rowOff>99391</xdr:rowOff>
    </xdr:from>
    <xdr:ext cx="1736822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83773CDC-D7C4-4C17-8F04-188C0E0F6CD1}"/>
                </a:ext>
              </a:extLst>
            </xdr:cNvPr>
            <xdr:cNvSpPr txBox="1"/>
          </xdr:nvSpPr>
          <xdr:spPr>
            <a:xfrm>
              <a:off x="6132516" y="2584174"/>
              <a:ext cx="173682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met</m:t>
                    </m:r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nl-NL" sz="14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nl-NL" sz="1400" b="0" i="1">
                        <a:latin typeface="Cambria Math" panose="02040503050406030204" pitchFamily="18" charset="0"/>
                      </a:rPr>
                      <m:t>=+1 </m:t>
                    </m:r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als</m:t>
                    </m:r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nl-NL" sz="1400" b="0" i="1">
                        <a:latin typeface="Cambria Math" panose="02040503050406030204" pitchFamily="18" charset="0"/>
                      </a:rPr>
                      <m:t>𝐵</m:t>
                    </m:r>
                    <m:r>
                      <a:rPr lang="nl-N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≥</m:t>
                    </m:r>
                    <m:r>
                      <a:rPr lang="nl-N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𝐻</m:t>
                    </m:r>
                  </m:oMath>
                </m:oMathPara>
              </a14:m>
              <a:endParaRPr lang="nl-NL" sz="1100"/>
            </a:p>
          </xdr:txBody>
        </xdr:sp>
      </mc:Choice>
      <mc:Fallback xmlns="">
        <xdr:sp macro="" textlink="">
          <xdr:nvSpPr>
            <xdr:cNvPr id="7" name="Tekstvak 6">
              <a:extLst>
                <a:ext uri="{FF2B5EF4-FFF2-40B4-BE49-F238E27FC236}">
                  <a16:creationId xmlns:a16="http://schemas.microsoft.com/office/drawing/2014/main" id="{83773CDC-D7C4-4C17-8F04-188C0E0F6CD1}"/>
                </a:ext>
              </a:extLst>
            </xdr:cNvPr>
            <xdr:cNvSpPr txBox="1"/>
          </xdr:nvSpPr>
          <xdr:spPr>
            <a:xfrm>
              <a:off x="6132516" y="2584174"/>
              <a:ext cx="1736822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400" b="0" i="0">
                  <a:latin typeface="Cambria Math" panose="02040503050406030204" pitchFamily="18" charset="0"/>
                </a:rPr>
                <a:t>"met " 𝑛=+1 "als " 𝐵</a:t>
              </a:r>
              <a:r>
                <a:rPr lang="nl-N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≥𝐻</a:t>
              </a:r>
              <a:endParaRPr lang="nl-NL" sz="1100"/>
            </a:p>
          </xdr:txBody>
        </xdr:sp>
      </mc:Fallback>
    </mc:AlternateContent>
    <xdr:clientData/>
  </xdr:oneCellAnchor>
  <xdr:oneCellAnchor>
    <xdr:from>
      <xdr:col>11</xdr:col>
      <xdr:colOff>558249</xdr:colOff>
      <xdr:row>14</xdr:row>
      <xdr:rowOff>160881</xdr:rowOff>
    </xdr:from>
    <xdr:ext cx="1399549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vak 7">
              <a:extLst>
                <a:ext uri="{FF2B5EF4-FFF2-40B4-BE49-F238E27FC236}">
                  <a16:creationId xmlns:a16="http://schemas.microsoft.com/office/drawing/2014/main" id="{10681943-CB6C-4C47-B064-E0058B7EBCF5}"/>
                </a:ext>
              </a:extLst>
            </xdr:cNvPr>
            <xdr:cNvSpPr txBox="1"/>
          </xdr:nvSpPr>
          <xdr:spPr>
            <a:xfrm>
              <a:off x="6472032" y="2836164"/>
              <a:ext cx="139954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NL" sz="14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nl-NL" sz="1400" b="0" i="1">
                        <a:latin typeface="Cambria Math" panose="02040503050406030204" pitchFamily="18" charset="0"/>
                      </a:rPr>
                      <m:t>=−1 </m:t>
                    </m:r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als</m:t>
                    </m:r>
                    <m:r>
                      <m:rPr>
                        <m:nor/>
                      </m:rPr>
                      <a:rPr lang="nl-NL" sz="1400" b="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nl-NL" sz="1400" b="0" i="1">
                        <a:latin typeface="Cambria Math" panose="02040503050406030204" pitchFamily="18" charset="0"/>
                      </a:rPr>
                      <m:t>𝐵</m:t>
                    </m:r>
                    <m:r>
                      <a:rPr lang="nl-N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&lt;</m:t>
                    </m:r>
                    <m:r>
                      <a:rPr lang="nl-NL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𝐻</m:t>
                    </m:r>
                  </m:oMath>
                </m:oMathPara>
              </a14:m>
              <a:endParaRPr lang="nl-NL" sz="1800"/>
            </a:p>
          </xdr:txBody>
        </xdr:sp>
      </mc:Choice>
      <mc:Fallback xmlns="">
        <xdr:sp macro="" textlink="">
          <xdr:nvSpPr>
            <xdr:cNvPr id="8" name="Tekstvak 7">
              <a:extLst>
                <a:ext uri="{FF2B5EF4-FFF2-40B4-BE49-F238E27FC236}">
                  <a16:creationId xmlns:a16="http://schemas.microsoft.com/office/drawing/2014/main" id="{10681943-CB6C-4C47-B064-E0058B7EBCF5}"/>
                </a:ext>
              </a:extLst>
            </xdr:cNvPr>
            <xdr:cNvSpPr txBox="1"/>
          </xdr:nvSpPr>
          <xdr:spPr>
            <a:xfrm>
              <a:off x="6472032" y="2836164"/>
              <a:ext cx="1399549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NL" sz="1400" b="0" i="0">
                  <a:latin typeface="Cambria Math" panose="02040503050406030204" pitchFamily="18" charset="0"/>
                </a:rPr>
                <a:t>𝑛=−1 "als " 𝐵</a:t>
              </a:r>
              <a:r>
                <a:rPr lang="nl-NL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&lt;𝐻</a:t>
              </a:r>
              <a:endParaRPr lang="nl-NL" sz="1800"/>
            </a:p>
          </xdr:txBody>
        </xdr:sp>
      </mc:Fallback>
    </mc:AlternateContent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5E345E-302D-4255-B0AB-BFFE233E2C0C}" name="Tabel1" displayName="Tabel1" ref="J8:M58" totalsRowShown="0" dataDxfId="3" dataCellStyle="Komma">
  <autoFilter ref="J8:M58" xr:uid="{24A8AC30-7AAC-4CD1-ACDA-85FD27628DFE}"/>
  <tableColumns count="4">
    <tableColumn id="1" xr3:uid="{269787AE-4E3A-4E52-B3FF-1B6BED5DBB83}" name="Jaar"/>
    <tableColumn id="2" xr3:uid="{D6413DD8-B4FE-48CA-9998-1F04D6054B6A}" name="Start" dataDxfId="2" dataCellStyle="Komma">
      <calculatedColumnFormula>M8</calculatedColumnFormula>
    </tableColumn>
    <tableColumn id="3" xr3:uid="{D74150EB-14AD-4750-98B4-008B5EFBD3FD}" name="Af" dataDxfId="1" dataCellStyle="Komma">
      <calculatedColumnFormula>L8*(1+$K$4)</calculatedColumnFormula>
    </tableColumn>
    <tableColumn id="4" xr3:uid="{0C4A2A49-2E9E-49B2-8059-763D8B8234F4}" name=" Eind" dataDxfId="0" dataCellStyle="Komma">
      <calculatedColumnFormula>K9-L9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info.nl/?page_id=6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vreemdetekens.nl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vertex42.com/blog/help/excel-help/using-unicode-character-symbols-in-excel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pure.tue.nl/ws/portalfiles/portal/86904037/297491.pdf" TargetMode="External"/><Relationship Id="rId1" Type="http://schemas.openxmlformats.org/officeDocument/2006/relationships/hyperlink" Target="https://research.tue.nl/en/studentTheses/menging-in-beluchtingsbassins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8F235-3C31-4262-8221-EF2B97CFA61D}">
  <sheetPr>
    <tabColor indexed="30"/>
    <pageSetUpPr fitToPage="1"/>
  </sheetPr>
  <dimension ref="A1:AR82"/>
  <sheetViews>
    <sheetView showGridLines="0" showRowColHeaders="0" tabSelected="1" workbookViewId="0"/>
  </sheetViews>
  <sheetFormatPr defaultColWidth="0" defaultRowHeight="0" customHeight="1" zeroHeight="1" x14ac:dyDescent="0.2"/>
  <cols>
    <col min="1" max="1" width="1.140625" style="167" customWidth="1"/>
    <col min="2" max="3" width="8.7109375" style="167" customWidth="1"/>
    <col min="4" max="4" width="2.7109375" style="167" customWidth="1"/>
    <col min="5" max="13" width="8.7109375" style="167" customWidth="1"/>
    <col min="14" max="14" width="5.7109375" style="168" customWidth="1"/>
    <col min="15" max="15" width="10.28515625" style="167" customWidth="1"/>
    <col min="16" max="16" width="2.7109375" style="167" customWidth="1"/>
    <col min="17" max="26" width="9.140625" style="167" customWidth="1"/>
    <col min="27" max="16384" width="9.140625" style="167" hidden="1"/>
  </cols>
  <sheetData>
    <row r="1" spans="1:44" ht="7.15" customHeight="1" x14ac:dyDescent="0.2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70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</row>
    <row r="2" spans="1:44" ht="12.75" x14ac:dyDescent="0.2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70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</row>
    <row r="3" spans="1:44" ht="12.75" x14ac:dyDescent="0.2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70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</row>
    <row r="4" spans="1:44" ht="13.5" thickBot="1" x14ac:dyDescent="0.25">
      <c r="A4" s="169"/>
      <c r="B4" s="169"/>
      <c r="C4" s="169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2"/>
      <c r="O4" s="171"/>
      <c r="P4" s="171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</row>
    <row r="5" spans="1:44" ht="13.5" thickTop="1" x14ac:dyDescent="0.2">
      <c r="A5" s="169"/>
      <c r="B5" s="169"/>
      <c r="C5" s="169"/>
      <c r="D5" s="171"/>
      <c r="E5" s="186"/>
      <c r="F5" s="185"/>
      <c r="G5" s="185"/>
      <c r="H5" s="185"/>
      <c r="I5" s="185"/>
      <c r="J5" s="185"/>
      <c r="K5" s="185"/>
      <c r="L5" s="185"/>
      <c r="M5" s="185"/>
      <c r="N5" s="185"/>
      <c r="O5" s="184"/>
      <c r="P5" s="171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</row>
    <row r="6" spans="1:44" ht="20.25" x14ac:dyDescent="0.3">
      <c r="A6" s="169"/>
      <c r="B6" s="169"/>
      <c r="C6" s="169"/>
      <c r="D6" s="171"/>
      <c r="E6" s="177"/>
      <c r="F6" s="183"/>
      <c r="G6" s="172"/>
      <c r="H6" s="172"/>
      <c r="I6" s="172"/>
      <c r="J6" s="172"/>
      <c r="K6" s="172"/>
      <c r="L6" s="172"/>
      <c r="M6" s="172"/>
      <c r="N6" s="172"/>
      <c r="O6" s="176"/>
      <c r="P6" s="171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</row>
    <row r="7" spans="1:44" ht="12.75" x14ac:dyDescent="0.2">
      <c r="A7" s="169"/>
      <c r="B7" s="169"/>
      <c r="C7" s="169"/>
      <c r="D7" s="171"/>
      <c r="E7" s="177"/>
      <c r="F7" s="172"/>
      <c r="G7" s="172"/>
      <c r="H7" s="172"/>
      <c r="I7" s="172"/>
      <c r="J7" s="172"/>
      <c r="K7" s="172"/>
      <c r="L7" s="172"/>
      <c r="M7" s="172"/>
      <c r="N7" s="172"/>
      <c r="O7" s="176"/>
      <c r="P7" s="171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</row>
    <row r="8" spans="1:44" ht="12.75" x14ac:dyDescent="0.2">
      <c r="A8" s="169"/>
      <c r="B8" s="169"/>
      <c r="C8" s="169"/>
      <c r="D8" s="171"/>
      <c r="E8" s="177"/>
      <c r="F8" s="172"/>
      <c r="G8" s="172"/>
      <c r="H8" s="172"/>
      <c r="I8" s="172"/>
      <c r="J8" s="172"/>
      <c r="K8" s="172"/>
      <c r="L8" s="172"/>
      <c r="M8" s="172"/>
      <c r="N8" s="172"/>
      <c r="O8" s="176"/>
      <c r="P8" s="171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</row>
    <row r="9" spans="1:44" ht="12.75" x14ac:dyDescent="0.2">
      <c r="A9" s="169"/>
      <c r="B9" s="169"/>
      <c r="C9" s="169"/>
      <c r="D9" s="171"/>
      <c r="E9" s="177"/>
      <c r="F9" s="172"/>
      <c r="G9" s="172"/>
      <c r="H9" s="172"/>
      <c r="I9" s="172"/>
      <c r="J9" s="172"/>
      <c r="K9" s="172"/>
      <c r="L9" s="172"/>
      <c r="M9" s="172"/>
      <c r="N9" s="172"/>
      <c r="O9" s="176"/>
      <c r="P9" s="171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</row>
    <row r="10" spans="1:44" ht="12.75" x14ac:dyDescent="0.2">
      <c r="A10" s="169"/>
      <c r="B10" s="169"/>
      <c r="C10" s="169"/>
      <c r="D10" s="171"/>
      <c r="E10" s="177"/>
      <c r="F10" s="172"/>
      <c r="G10" s="172"/>
      <c r="H10" s="172"/>
      <c r="I10" s="172"/>
      <c r="J10" s="172"/>
      <c r="K10" s="172"/>
      <c r="L10" s="172"/>
      <c r="M10" s="172"/>
      <c r="N10" s="172"/>
      <c r="O10" s="176"/>
      <c r="P10" s="171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</row>
    <row r="11" spans="1:44" ht="12.75" x14ac:dyDescent="0.2">
      <c r="A11" s="169"/>
      <c r="B11" s="169"/>
      <c r="C11" s="169"/>
      <c r="D11" s="171"/>
      <c r="E11" s="177"/>
      <c r="F11" s="172"/>
      <c r="G11" s="172"/>
      <c r="H11" s="172"/>
      <c r="I11" s="172"/>
      <c r="J11" s="172"/>
      <c r="K11" s="172"/>
      <c r="L11" s="172"/>
      <c r="M11" s="172"/>
      <c r="N11" s="172"/>
      <c r="O11" s="176"/>
      <c r="P11" s="171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</row>
    <row r="12" spans="1:44" ht="12.75" x14ac:dyDescent="0.2">
      <c r="A12" s="169"/>
      <c r="B12" s="169"/>
      <c r="C12" s="169"/>
      <c r="D12" s="171"/>
      <c r="E12" s="177"/>
      <c r="F12" s="172"/>
      <c r="G12" s="172"/>
      <c r="H12" s="172"/>
      <c r="I12" s="172"/>
      <c r="J12" s="172"/>
      <c r="K12" s="172"/>
      <c r="L12" s="172"/>
      <c r="M12" s="172"/>
      <c r="N12" s="172"/>
      <c r="O12" s="176"/>
      <c r="P12" s="171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</row>
    <row r="13" spans="1:44" ht="12.75" x14ac:dyDescent="0.2">
      <c r="A13" s="169"/>
      <c r="B13" s="169"/>
      <c r="C13" s="169"/>
      <c r="D13" s="171"/>
      <c r="E13" s="177"/>
      <c r="F13" s="172"/>
      <c r="G13" s="172"/>
      <c r="H13" s="172"/>
      <c r="I13" s="172"/>
      <c r="J13" s="172"/>
      <c r="K13" s="172"/>
      <c r="L13" s="172"/>
      <c r="M13" s="172"/>
      <c r="N13" s="172"/>
      <c r="O13" s="176"/>
      <c r="P13" s="171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</row>
    <row r="14" spans="1:44" ht="12.75" x14ac:dyDescent="0.2">
      <c r="A14" s="169"/>
      <c r="B14" s="169"/>
      <c r="C14" s="169"/>
      <c r="D14" s="171"/>
      <c r="E14" s="177"/>
      <c r="F14" s="172"/>
      <c r="G14" s="172"/>
      <c r="H14" s="172"/>
      <c r="I14" s="172"/>
      <c r="J14" s="172"/>
      <c r="K14" s="172"/>
      <c r="L14" s="172"/>
      <c r="M14" s="172"/>
      <c r="N14" s="172"/>
      <c r="O14" s="176"/>
      <c r="P14" s="171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</row>
    <row r="15" spans="1:44" ht="12.75" x14ac:dyDescent="0.2">
      <c r="A15" s="169"/>
      <c r="B15" s="169"/>
      <c r="C15" s="169"/>
      <c r="D15" s="171"/>
      <c r="E15" s="177"/>
      <c r="F15" s="172"/>
      <c r="G15" s="172"/>
      <c r="H15" s="172"/>
      <c r="I15" s="172"/>
      <c r="J15" s="172"/>
      <c r="K15" s="172"/>
      <c r="L15" s="172"/>
      <c r="M15" s="172"/>
      <c r="N15" s="172"/>
      <c r="O15" s="176"/>
      <c r="P15" s="171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</row>
    <row r="16" spans="1:44" ht="12.75" x14ac:dyDescent="0.2">
      <c r="A16" s="169"/>
      <c r="B16" s="169"/>
      <c r="C16" s="169"/>
      <c r="D16" s="171"/>
      <c r="E16" s="177"/>
      <c r="F16" s="172"/>
      <c r="G16" s="172"/>
      <c r="H16" s="172"/>
      <c r="I16" s="172"/>
      <c r="J16" s="172"/>
      <c r="K16" s="172"/>
      <c r="L16" s="172"/>
      <c r="M16" s="172"/>
      <c r="N16" s="172"/>
      <c r="O16" s="176"/>
      <c r="P16" s="171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</row>
    <row r="17" spans="1:44" ht="12.75" x14ac:dyDescent="0.2">
      <c r="A17" s="169"/>
      <c r="B17" s="169"/>
      <c r="C17" s="169"/>
      <c r="D17" s="171"/>
      <c r="E17" s="177"/>
      <c r="F17" s="172"/>
      <c r="G17" s="172"/>
      <c r="H17" s="172"/>
      <c r="I17" s="172"/>
      <c r="J17" s="172"/>
      <c r="K17" s="172"/>
      <c r="L17" s="172"/>
      <c r="M17" s="172"/>
      <c r="N17" s="172"/>
      <c r="O17" s="176"/>
      <c r="P17" s="171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</row>
    <row r="18" spans="1:44" ht="37.5" x14ac:dyDescent="0.5">
      <c r="A18" s="169"/>
      <c r="B18" s="169"/>
      <c r="C18" s="169"/>
      <c r="D18" s="171"/>
      <c r="E18" s="177"/>
      <c r="F18" s="172"/>
      <c r="G18" s="172"/>
      <c r="H18" s="172"/>
      <c r="I18" s="172"/>
      <c r="J18" s="172"/>
      <c r="K18" s="172"/>
      <c r="L18" s="172"/>
      <c r="M18" s="172"/>
      <c r="N18" s="182"/>
      <c r="O18" s="176"/>
      <c r="P18" s="171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</row>
    <row r="19" spans="1:44" ht="12.75" x14ac:dyDescent="0.2">
      <c r="A19" s="169"/>
      <c r="B19" s="169"/>
      <c r="C19" s="169"/>
      <c r="D19" s="171"/>
      <c r="E19" s="177"/>
      <c r="F19" s="172"/>
      <c r="G19" s="172"/>
      <c r="H19" s="172"/>
      <c r="I19" s="172"/>
      <c r="J19" s="172"/>
      <c r="K19" s="172"/>
      <c r="L19" s="172"/>
      <c r="M19" s="172"/>
      <c r="N19" s="172"/>
      <c r="O19" s="176"/>
      <c r="P19" s="171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</row>
    <row r="20" spans="1:44" ht="12.75" x14ac:dyDescent="0.2">
      <c r="A20" s="169"/>
      <c r="B20" s="169"/>
      <c r="C20" s="169"/>
      <c r="D20" s="171"/>
      <c r="E20" s="177"/>
      <c r="F20" s="172"/>
      <c r="G20" s="172"/>
      <c r="H20" s="172"/>
      <c r="I20" s="172"/>
      <c r="J20" s="172"/>
      <c r="K20" s="172"/>
      <c r="L20" s="172"/>
      <c r="M20" s="172"/>
      <c r="N20" s="172"/>
      <c r="O20" s="176"/>
      <c r="P20" s="171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</row>
    <row r="21" spans="1:44" ht="12.75" x14ac:dyDescent="0.2">
      <c r="A21" s="169"/>
      <c r="B21" s="169"/>
      <c r="C21" s="169"/>
      <c r="D21" s="171"/>
      <c r="E21" s="177"/>
      <c r="F21" s="172"/>
      <c r="G21" s="172"/>
      <c r="H21" s="172"/>
      <c r="I21" s="172"/>
      <c r="J21" s="172"/>
      <c r="K21" s="172"/>
      <c r="L21" s="172"/>
      <c r="M21" s="172"/>
      <c r="N21" s="172"/>
      <c r="O21" s="176"/>
      <c r="P21" s="171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</row>
    <row r="22" spans="1:44" ht="12.75" x14ac:dyDescent="0.2">
      <c r="A22" s="169"/>
      <c r="B22" s="169"/>
      <c r="C22" s="169"/>
      <c r="D22" s="171"/>
      <c r="E22" s="177"/>
      <c r="F22" s="172"/>
      <c r="G22" s="172"/>
      <c r="H22" s="172"/>
      <c r="I22" s="172"/>
      <c r="J22" s="172"/>
      <c r="K22" s="172"/>
      <c r="L22" s="172"/>
      <c r="M22" s="172"/>
      <c r="N22" s="172"/>
      <c r="O22" s="176"/>
      <c r="P22" s="171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</row>
    <row r="23" spans="1:44" ht="12.75" x14ac:dyDescent="0.2">
      <c r="A23" s="169"/>
      <c r="B23" s="169"/>
      <c r="C23" s="169"/>
      <c r="D23" s="171"/>
      <c r="E23" s="177"/>
      <c r="F23" s="172"/>
      <c r="G23" s="172"/>
      <c r="H23" s="172"/>
      <c r="I23" s="172"/>
      <c r="J23" s="172"/>
      <c r="K23" s="172"/>
      <c r="L23" s="172"/>
      <c r="M23" s="172"/>
      <c r="N23" s="172"/>
      <c r="O23" s="176"/>
      <c r="P23" s="171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</row>
    <row r="24" spans="1:44" ht="23.25" x14ac:dyDescent="0.35">
      <c r="A24" s="169"/>
      <c r="B24" s="169"/>
      <c r="C24" s="169"/>
      <c r="D24" s="171"/>
      <c r="E24" s="177"/>
      <c r="F24" s="172"/>
      <c r="G24" s="172"/>
      <c r="H24" s="172"/>
      <c r="I24" s="172"/>
      <c r="J24" s="172"/>
      <c r="K24" s="172"/>
      <c r="L24" s="172"/>
      <c r="M24" s="172"/>
      <c r="N24" s="181" t="s">
        <v>1054</v>
      </c>
      <c r="O24" s="176"/>
      <c r="P24" s="171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</row>
    <row r="25" spans="1:44" ht="12.75" x14ac:dyDescent="0.2">
      <c r="A25" s="169"/>
      <c r="B25" s="169"/>
      <c r="C25" s="169"/>
      <c r="D25" s="171"/>
      <c r="E25" s="177"/>
      <c r="F25" s="172"/>
      <c r="G25" s="172"/>
      <c r="H25" s="172"/>
      <c r="I25" s="172"/>
      <c r="J25" s="172"/>
      <c r="K25" s="172"/>
      <c r="L25" s="172"/>
      <c r="M25" s="172"/>
      <c r="N25" s="172"/>
      <c r="O25" s="176"/>
      <c r="P25" s="171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</row>
    <row r="26" spans="1:44" ht="12.75" x14ac:dyDescent="0.2">
      <c r="A26" s="169"/>
      <c r="B26" s="169"/>
      <c r="C26" s="169"/>
      <c r="D26" s="171"/>
      <c r="E26" s="177"/>
      <c r="F26" s="172"/>
      <c r="G26" s="172"/>
      <c r="H26" s="172"/>
      <c r="I26" s="172"/>
      <c r="J26" s="172"/>
      <c r="K26" s="172"/>
      <c r="L26" s="172"/>
      <c r="M26" s="172"/>
      <c r="N26" s="172"/>
      <c r="O26" s="176"/>
      <c r="P26" s="171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</row>
    <row r="27" spans="1:44" ht="12.75" x14ac:dyDescent="0.2">
      <c r="A27" s="169"/>
      <c r="B27" s="169"/>
      <c r="C27" s="169"/>
      <c r="D27" s="171"/>
      <c r="E27" s="177"/>
      <c r="F27" s="172"/>
      <c r="G27" s="172"/>
      <c r="H27" s="172"/>
      <c r="I27" s="172"/>
      <c r="J27" s="172"/>
      <c r="K27" s="172"/>
      <c r="L27" s="172"/>
      <c r="M27" s="172"/>
      <c r="N27" s="172"/>
      <c r="O27" s="176"/>
      <c r="P27" s="171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</row>
    <row r="28" spans="1:44" ht="12.75" x14ac:dyDescent="0.2">
      <c r="A28" s="169"/>
      <c r="B28" s="169"/>
      <c r="C28" s="169"/>
      <c r="D28" s="171"/>
      <c r="E28" s="177"/>
      <c r="F28" s="172"/>
      <c r="G28" s="172"/>
      <c r="H28" s="172"/>
      <c r="I28" s="172"/>
      <c r="J28" s="172"/>
      <c r="K28" s="172"/>
      <c r="L28" s="172"/>
      <c r="M28" s="172"/>
      <c r="N28" s="172"/>
      <c r="O28" s="176"/>
      <c r="P28" s="171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</row>
    <row r="29" spans="1:44" ht="12.75" x14ac:dyDescent="0.2">
      <c r="A29" s="169"/>
      <c r="B29" s="169"/>
      <c r="C29" s="169"/>
      <c r="D29" s="171"/>
      <c r="E29" s="177"/>
      <c r="F29" s="172"/>
      <c r="G29" s="172"/>
      <c r="H29" s="172"/>
      <c r="I29" s="172"/>
      <c r="J29" s="172"/>
      <c r="K29" s="172"/>
      <c r="L29" s="172"/>
      <c r="M29" s="172"/>
      <c r="N29" s="172"/>
      <c r="O29" s="176"/>
      <c r="P29" s="171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</row>
    <row r="30" spans="1:44" ht="12.75" x14ac:dyDescent="0.2">
      <c r="A30" s="169"/>
      <c r="B30" s="169"/>
      <c r="C30" s="169"/>
      <c r="D30" s="171"/>
      <c r="E30" s="177"/>
      <c r="F30" s="172"/>
      <c r="G30" s="172"/>
      <c r="H30" s="172"/>
      <c r="I30" s="172"/>
      <c r="J30" s="172"/>
      <c r="K30" s="172"/>
      <c r="L30" s="172"/>
      <c r="M30" s="172"/>
      <c r="N30" s="172"/>
      <c r="O30" s="176"/>
      <c r="P30" s="171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</row>
    <row r="31" spans="1:44" ht="12.75" x14ac:dyDescent="0.2">
      <c r="A31" s="169"/>
      <c r="B31" s="169"/>
      <c r="C31" s="169"/>
      <c r="D31" s="171"/>
      <c r="E31" s="177"/>
      <c r="F31" s="172"/>
      <c r="G31" s="172"/>
      <c r="H31" s="172"/>
      <c r="I31" s="172"/>
      <c r="J31" s="172"/>
      <c r="K31" s="172"/>
      <c r="L31" s="172"/>
      <c r="M31" s="172"/>
      <c r="N31" s="172"/>
      <c r="O31" s="176"/>
      <c r="P31" s="171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</row>
    <row r="32" spans="1:44" ht="12.75" x14ac:dyDescent="0.2">
      <c r="A32" s="169"/>
      <c r="B32" s="169"/>
      <c r="C32" s="169"/>
      <c r="D32" s="171"/>
      <c r="E32" s="177"/>
      <c r="F32" s="172"/>
      <c r="G32" s="172"/>
      <c r="H32" s="172"/>
      <c r="I32" s="172"/>
      <c r="J32" s="172"/>
      <c r="K32" s="172"/>
      <c r="L32" s="172"/>
      <c r="M32" s="172"/>
      <c r="N32" s="172"/>
      <c r="O32" s="176"/>
      <c r="P32" s="171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</row>
    <row r="33" spans="1:44" ht="12.75" x14ac:dyDescent="0.2">
      <c r="A33" s="169"/>
      <c r="B33" s="169"/>
      <c r="C33" s="169"/>
      <c r="D33" s="171"/>
      <c r="E33" s="177"/>
      <c r="F33" s="172"/>
      <c r="G33" s="172"/>
      <c r="H33" s="172"/>
      <c r="I33" s="172"/>
      <c r="J33" s="172"/>
      <c r="K33" s="172"/>
      <c r="L33" s="172"/>
      <c r="M33" s="172"/>
      <c r="N33" s="180" t="s">
        <v>1055</v>
      </c>
      <c r="O33" s="176"/>
      <c r="P33" s="171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</row>
    <row r="34" spans="1:44" ht="12.75" x14ac:dyDescent="0.2">
      <c r="A34" s="169"/>
      <c r="B34" s="169"/>
      <c r="C34" s="169"/>
      <c r="D34" s="171"/>
      <c r="E34" s="177"/>
      <c r="F34" s="172"/>
      <c r="G34" s="172"/>
      <c r="H34" s="172"/>
      <c r="I34" s="172"/>
      <c r="J34" s="172"/>
      <c r="K34" s="172"/>
      <c r="L34" s="172"/>
      <c r="M34" s="172"/>
      <c r="N34" s="179" t="s">
        <v>1053</v>
      </c>
      <c r="O34" s="176"/>
      <c r="P34" s="171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</row>
    <row r="35" spans="1:44" ht="12.75" x14ac:dyDescent="0.2">
      <c r="A35" s="169"/>
      <c r="B35" s="169"/>
      <c r="C35" s="169"/>
      <c r="D35" s="171"/>
      <c r="E35" s="177"/>
      <c r="F35" s="172"/>
      <c r="G35" s="172"/>
      <c r="H35" s="172"/>
      <c r="I35" s="172"/>
      <c r="J35" s="172"/>
      <c r="K35" s="172"/>
      <c r="L35" s="172"/>
      <c r="M35" s="172"/>
      <c r="N35" s="178"/>
      <c r="O35" s="176"/>
      <c r="P35" s="171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</row>
    <row r="36" spans="1:44" ht="12.75" x14ac:dyDescent="0.2">
      <c r="A36" s="169"/>
      <c r="B36" s="169"/>
      <c r="C36" s="169"/>
      <c r="D36" s="171"/>
      <c r="E36" s="177"/>
      <c r="F36" s="172"/>
      <c r="G36" s="172"/>
      <c r="H36" s="172"/>
      <c r="I36" s="172"/>
      <c r="J36" s="172"/>
      <c r="K36" s="172"/>
      <c r="L36" s="172"/>
      <c r="M36" s="172"/>
      <c r="N36" s="172"/>
      <c r="O36" s="176"/>
      <c r="P36" s="171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</row>
    <row r="37" spans="1:44" ht="13.5" thickBot="1" x14ac:dyDescent="0.25">
      <c r="A37" s="169"/>
      <c r="B37" s="169"/>
      <c r="C37" s="169"/>
      <c r="D37" s="171"/>
      <c r="E37" s="175"/>
      <c r="F37" s="174"/>
      <c r="G37" s="174"/>
      <c r="H37" s="174"/>
      <c r="I37" s="174"/>
      <c r="J37" s="174"/>
      <c r="K37" s="174"/>
      <c r="L37" s="174"/>
      <c r="M37" s="174"/>
      <c r="N37" s="174"/>
      <c r="O37" s="173"/>
      <c r="P37" s="171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</row>
    <row r="38" spans="1:44" ht="13.5" thickTop="1" x14ac:dyDescent="0.2">
      <c r="A38" s="169"/>
      <c r="B38" s="169"/>
      <c r="C38" s="169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2"/>
      <c r="O38" s="171"/>
      <c r="P38" s="171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</row>
    <row r="39" spans="1:44" ht="12.75" x14ac:dyDescent="0.2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70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</row>
    <row r="40" spans="1:44" ht="12.75" x14ac:dyDescent="0.2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70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</row>
    <row r="41" spans="1:44" ht="12.75" x14ac:dyDescent="0.2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70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</row>
    <row r="42" spans="1:44" ht="12.75" x14ac:dyDescent="0.2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70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</row>
    <row r="43" spans="1:44" ht="12.75" x14ac:dyDescent="0.2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70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</row>
    <row r="44" spans="1:44" ht="12.75" x14ac:dyDescent="0.2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70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</row>
    <row r="45" spans="1:44" ht="12.75" x14ac:dyDescent="0.2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70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</row>
    <row r="46" spans="1:44" ht="12.75" x14ac:dyDescent="0.2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70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</row>
    <row r="47" spans="1:44" ht="12.75" x14ac:dyDescent="0.2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70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</row>
    <row r="48" spans="1:44" ht="12.75" x14ac:dyDescent="0.2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70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</row>
    <row r="49" spans="1:44" ht="12.75" x14ac:dyDescent="0.2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70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</row>
    <row r="50" spans="1:44" ht="12.75" x14ac:dyDescent="0.2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70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</row>
    <row r="51" spans="1:44" ht="12.75" hidden="1" x14ac:dyDescent="0.2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70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</row>
    <row r="52" spans="1:44" ht="12.75" hidden="1" x14ac:dyDescent="0.2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70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</row>
    <row r="53" spans="1:44" ht="12.75" hidden="1" x14ac:dyDescent="0.2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70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</row>
    <row r="54" spans="1:44" ht="12.75" hidden="1" x14ac:dyDescent="0.2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70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</row>
    <row r="55" spans="1:44" ht="12.75" hidden="1" x14ac:dyDescent="0.2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70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</row>
    <row r="56" spans="1:44" ht="12.75" hidden="1" x14ac:dyDescent="0.2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70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</row>
    <row r="57" spans="1:44" ht="12.75" hidden="1" x14ac:dyDescent="0.2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70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</row>
    <row r="58" spans="1:44" ht="12.75" hidden="1" x14ac:dyDescent="0.2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70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</row>
    <row r="59" spans="1:44" ht="12.75" hidden="1" x14ac:dyDescent="0.2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70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</row>
    <row r="60" spans="1:44" ht="12.75" hidden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70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</row>
    <row r="61" spans="1:44" ht="12.75" hidden="1" x14ac:dyDescent="0.2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70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</row>
    <row r="62" spans="1:44" ht="12.75" hidden="1" x14ac:dyDescent="0.2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70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</row>
    <row r="63" spans="1:44" ht="12.75" hidden="1" x14ac:dyDescent="0.2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70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</row>
    <row r="64" spans="1:44" ht="12.75" hidden="1" x14ac:dyDescent="0.2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70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</row>
    <row r="65" spans="1:44" ht="12.75" hidden="1" x14ac:dyDescent="0.2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70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</row>
    <row r="66" spans="1:44" ht="12.75" hidden="1" x14ac:dyDescent="0.2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70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</row>
    <row r="67" spans="1:44" ht="12.75" hidden="1" x14ac:dyDescent="0.2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70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</row>
    <row r="68" spans="1:44" ht="12.75" hidden="1" x14ac:dyDescent="0.2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70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</row>
    <row r="69" spans="1:44" ht="12.75" hidden="1" x14ac:dyDescent="0.2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70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</row>
    <row r="70" spans="1:44" ht="12.75" hidden="1" x14ac:dyDescent="0.2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70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</row>
    <row r="71" spans="1:44" ht="12.75" hidden="1" x14ac:dyDescent="0.2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70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</row>
    <row r="72" spans="1:44" ht="12.75" hidden="1" x14ac:dyDescent="0.2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70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</row>
    <row r="73" spans="1:44" ht="12.75" hidden="1" x14ac:dyDescent="0.2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70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</row>
    <row r="74" spans="1:44" ht="12.75" hidden="1" x14ac:dyDescent="0.2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70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</row>
    <row r="75" spans="1:44" ht="12.75" hidden="1" x14ac:dyDescent="0.2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70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</row>
    <row r="76" spans="1:44" ht="12.75" hidden="1" x14ac:dyDescent="0.2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70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</row>
    <row r="77" spans="1:44" ht="12.75" hidden="1" x14ac:dyDescent="0.2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70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</row>
    <row r="78" spans="1:44" ht="12.75" hidden="1" x14ac:dyDescent="0.2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70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</row>
    <row r="79" spans="1:44" ht="12.75" hidden="1" x14ac:dyDescent="0.2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70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</row>
    <row r="80" spans="1:44" ht="12.75" hidden="1" x14ac:dyDescent="0.2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70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</row>
    <row r="81" spans="1:44" ht="12.75" hidden="1" x14ac:dyDescent="0.2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70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</row>
    <row r="82" spans="1:44" ht="12.75" hidden="1" x14ac:dyDescent="0.2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70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</row>
  </sheetData>
  <sheetProtection selectLockedCells="1" selectUnlockedCells="1"/>
  <hyperlinks>
    <hyperlink ref="N34" r:id="rId1" tooltip="Klik hier voor meer tips." xr:uid="{00000000-0004-0000-0000-000000000000}"/>
  </hyperlinks>
  <pageMargins left="0.24000000000000002" right="0.24000000000000002" top="0.43000000000000005" bottom="0.49" header="0.17000000000000004" footer="0.24000000000000002"/>
  <pageSetup paperSize="9" scale="43" orientation="portrait"/>
  <headerFooter>
    <oddHeader>&amp;R&amp;8&amp;U&amp;K000000G-Info</oddHeader>
    <oddFooter>&amp;L&amp;8&amp;D, &amp;T&amp;C&amp;8&amp;F/&amp;A&amp;R&amp;8Pag.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DC81-A741-4119-A552-269CB63E98EB}">
  <dimension ref="B1:O15"/>
  <sheetViews>
    <sheetView showGridLines="0" zoomScaleNormal="100" workbookViewId="0"/>
  </sheetViews>
  <sheetFormatPr defaultColWidth="9.140625" defaultRowHeight="15" x14ac:dyDescent="0.2"/>
  <cols>
    <col min="1" max="1" width="3.28515625" style="73" customWidth="1"/>
    <col min="2" max="2" width="24.85546875" style="98" customWidth="1"/>
    <col min="3" max="5" width="22.28515625" style="73" customWidth="1"/>
    <col min="6" max="6" width="5" style="73" bestFit="1" customWidth="1"/>
    <col min="7" max="7" width="10.42578125" style="73" bestFit="1" customWidth="1"/>
    <col min="8" max="8" width="3.28515625" style="73" customWidth="1"/>
    <col min="9" max="9" width="10.28515625" style="73" bestFit="1" customWidth="1"/>
    <col min="10" max="10" width="9.140625" style="73"/>
    <col min="11" max="11" width="11" style="73" bestFit="1" customWidth="1"/>
    <col min="12" max="12" width="3.28515625" style="73" customWidth="1"/>
    <col min="13" max="15" width="9.140625" style="73"/>
    <col min="16" max="16" width="10.5703125" style="73" bestFit="1" customWidth="1"/>
    <col min="17" max="16384" width="9.140625" style="73"/>
  </cols>
  <sheetData>
    <row r="1" spans="2:15" ht="15.75" thickBot="1" x14ac:dyDescent="0.25"/>
    <row r="2" spans="2:15" ht="25.5" x14ac:dyDescent="0.35">
      <c r="B2" s="77" t="s">
        <v>6</v>
      </c>
      <c r="C2" s="187" t="s">
        <v>66</v>
      </c>
      <c r="D2" s="188"/>
      <c r="E2" s="188"/>
      <c r="F2" s="189" t="s">
        <v>13</v>
      </c>
      <c r="G2" s="190"/>
      <c r="I2" s="120" t="s">
        <v>1043</v>
      </c>
      <c r="J2" s="121">
        <f>_xlfn.UNICODE(I2)</f>
        <v>8319</v>
      </c>
      <c r="K2" s="122"/>
      <c r="M2" s="99" t="s">
        <v>1037</v>
      </c>
      <c r="N2" s="100">
        <v>10</v>
      </c>
      <c r="O2" s="101">
        <f>N2</f>
        <v>10</v>
      </c>
    </row>
    <row r="3" spans="2:15" ht="32.25" thickBot="1" x14ac:dyDescent="0.3">
      <c r="B3" s="102"/>
      <c r="C3" s="141" t="s">
        <v>9</v>
      </c>
      <c r="D3" s="142" t="s">
        <v>1047</v>
      </c>
      <c r="E3" s="143" t="s">
        <v>1048</v>
      </c>
      <c r="F3" s="126"/>
      <c r="G3" s="130"/>
      <c r="I3" s="123" t="s">
        <v>1044</v>
      </c>
      <c r="J3" s="124">
        <f>HEX2DEC(I3)</f>
        <v>8319</v>
      </c>
      <c r="K3" s="125" t="str">
        <f>"x"&amp;_xlfn.UNICHAR(J3)&amp;", x"&amp;_xlfn.UNICHAR(HEX2DEC(I3))&amp;" of x"&amp;I2</f>
        <v>xⁿ, xⁿ of xⁿ</v>
      </c>
      <c r="M3" s="103" t="s">
        <v>1038</v>
      </c>
      <c r="N3" s="104">
        <v>0</v>
      </c>
      <c r="O3" s="105">
        <f>N3</f>
        <v>0</v>
      </c>
    </row>
    <row r="4" spans="2:15" ht="25.5" thickBot="1" x14ac:dyDescent="0.4">
      <c r="B4" s="118" t="s">
        <v>5</v>
      </c>
      <c r="C4" s="119" t="s">
        <v>5</v>
      </c>
      <c r="D4" s="139" t="s">
        <v>5</v>
      </c>
      <c r="E4" s="140" t="s">
        <v>1051</v>
      </c>
      <c r="F4" s="133">
        <v>1</v>
      </c>
      <c r="G4" s="127" t="s">
        <v>10</v>
      </c>
      <c r="M4" s="106" t="s">
        <v>1039</v>
      </c>
      <c r="N4" s="107">
        <v>-10</v>
      </c>
      <c r="O4" s="108">
        <f>N4</f>
        <v>-10</v>
      </c>
    </row>
    <row r="5" spans="2:15" ht="25.5" thickBot="1" x14ac:dyDescent="0.4">
      <c r="B5" s="118" t="s">
        <v>4</v>
      </c>
      <c r="C5" s="119" t="s">
        <v>8</v>
      </c>
      <c r="D5" s="139" t="s">
        <v>8</v>
      </c>
      <c r="E5" s="140" t="s">
        <v>1049</v>
      </c>
      <c r="F5" s="133">
        <v>2</v>
      </c>
      <c r="G5" s="128" t="s">
        <v>12</v>
      </c>
    </row>
    <row r="6" spans="2:15" ht="24.75" x14ac:dyDescent="0.35">
      <c r="B6" s="118" t="s">
        <v>3</v>
      </c>
      <c r="C6" s="119" t="s">
        <v>7</v>
      </c>
      <c r="D6" s="139" t="s">
        <v>7</v>
      </c>
      <c r="E6" s="140" t="s">
        <v>1050</v>
      </c>
      <c r="F6" s="133">
        <v>3</v>
      </c>
      <c r="G6" s="128" t="s">
        <v>11</v>
      </c>
      <c r="M6" s="120">
        <v>10004</v>
      </c>
      <c r="N6" s="146" t="str">
        <f>_xlfn.UNICHAR(M6)</f>
        <v>✔</v>
      </c>
      <c r="O6" s="147" t="s">
        <v>1040</v>
      </c>
    </row>
    <row r="7" spans="2:15" ht="24" thickBot="1" x14ac:dyDescent="0.4">
      <c r="B7" s="131"/>
      <c r="C7" s="132"/>
      <c r="D7" s="132"/>
      <c r="E7" s="138"/>
      <c r="F7" s="134" t="s">
        <v>1045</v>
      </c>
      <c r="G7" s="129" t="s">
        <v>1046</v>
      </c>
      <c r="M7" s="148">
        <v>9744</v>
      </c>
      <c r="N7" s="136" t="str">
        <f t="shared" ref="N7:N8" si="0">_xlfn.UNICHAR(M7)</f>
        <v>☐</v>
      </c>
      <c r="O7" s="149" t="s">
        <v>1041</v>
      </c>
    </row>
    <row r="8" spans="2:15" ht="15.75" thickBot="1" x14ac:dyDescent="0.25">
      <c r="E8" s="98"/>
      <c r="F8" s="98"/>
      <c r="M8" s="123">
        <v>10008</v>
      </c>
      <c r="N8" s="124" t="str">
        <f t="shared" si="0"/>
        <v>✘</v>
      </c>
      <c r="O8" s="125" t="s">
        <v>1042</v>
      </c>
    </row>
    <row r="9" spans="2:15" x14ac:dyDescent="0.2">
      <c r="B9" s="109" t="s">
        <v>67</v>
      </c>
      <c r="E9" s="98"/>
      <c r="F9" s="98"/>
      <c r="I9" s="98"/>
    </row>
    <row r="10" spans="2:15" customFormat="1" x14ac:dyDescent="0.25"/>
    <row r="11" spans="2:15" ht="15.75" thickBot="1" x14ac:dyDescent="0.25"/>
    <row r="12" spans="2:15" s="115" customFormat="1" ht="25.5" x14ac:dyDescent="0.35">
      <c r="B12" s="110" t="s">
        <v>68</v>
      </c>
      <c r="C12" s="111"/>
      <c r="D12" s="136"/>
      <c r="E12" s="112" t="s">
        <v>69</v>
      </c>
      <c r="F12" s="112"/>
      <c r="G12" s="73"/>
    </row>
    <row r="13" spans="2:15" s="115" customFormat="1" ht="26.25" x14ac:dyDescent="0.4">
      <c r="B13" s="113" t="s">
        <v>1034</v>
      </c>
      <c r="C13" s="114"/>
      <c r="D13" s="137"/>
      <c r="G13" s="144"/>
    </row>
    <row r="14" spans="2:15" ht="26.25" thickBot="1" x14ac:dyDescent="0.4">
      <c r="B14" s="116" t="s">
        <v>1035</v>
      </c>
      <c r="C14" s="117"/>
      <c r="D14" s="137"/>
      <c r="E14" s="115"/>
      <c r="F14" s="115"/>
      <c r="G14" s="115"/>
    </row>
    <row r="15" spans="2:15" x14ac:dyDescent="0.2">
      <c r="I15" s="145"/>
    </row>
  </sheetData>
  <mergeCells count="2">
    <mergeCell ref="C2:E2"/>
    <mergeCell ref="F2:G2"/>
  </mergeCells>
  <dataValidations disablePrompts="1" count="2">
    <dataValidation type="list" allowBlank="1" showInputMessage="1" showErrorMessage="1" sqref="E13:F13" xr:uid="{ADA9DEE0-898B-4516-A721-912A739660EC}">
      <formula1>$C$14:$C$15</formula1>
    </dataValidation>
    <dataValidation type="list" allowBlank="1" showInputMessage="1" showErrorMessage="1" sqref="C14:D14" xr:uid="{F9E1C6D5-CB60-4DD0-BF49-AC1756331390}">
      <formula1>","</formula1>
    </dataValidation>
  </dataValidations>
  <hyperlinks>
    <hyperlink ref="B9" r:id="rId1" xr:uid="{2B6326E6-D7DD-4C44-8800-614A41A3C744}"/>
  </hyperlinks>
  <pageMargins left="0.7" right="0.7" top="0.75" bottom="0.75" header="0.3" footer="0.3"/>
  <pageSetup paperSize="9" orientation="portrait" horizontalDpi="4294967293" verticalDpi="4294967293" r:id="rId2"/>
  <ignoredErrors>
    <ignoredError sqref="F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0362-D6B5-4A07-9B97-ADA8540AC3C6}">
  <dimension ref="B2:R163"/>
  <sheetViews>
    <sheetView showGridLines="0" workbookViewId="0"/>
  </sheetViews>
  <sheetFormatPr defaultColWidth="9.140625" defaultRowHeight="17.25" customHeight="1" x14ac:dyDescent="0.35"/>
  <cols>
    <col min="1" max="1" width="3.140625" style="72" customWidth="1"/>
    <col min="2" max="13" width="14.5703125" style="150" bestFit="1" customWidth="1"/>
    <col min="14" max="14" width="9.140625" style="72"/>
    <col min="15" max="15" width="8.140625" style="74" bestFit="1" customWidth="1"/>
    <col min="16" max="16" width="10.42578125" style="74" bestFit="1" customWidth="1"/>
    <col min="17" max="17" width="18.7109375" style="73" bestFit="1" customWidth="1"/>
    <col min="18" max="18" width="13.42578125" style="72" bestFit="1" customWidth="1"/>
    <col min="19" max="16384" width="9.140625" style="72"/>
  </cols>
  <sheetData>
    <row r="2" spans="2:18" ht="17.25" customHeight="1" x14ac:dyDescent="0.35">
      <c r="B2" s="193" t="s">
        <v>1031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</row>
    <row r="3" spans="2:18" ht="17.25" customHeight="1" thickBot="1" x14ac:dyDescent="0.4"/>
    <row r="4" spans="2:18" ht="23.25" x14ac:dyDescent="0.35">
      <c r="B4" s="135" t="s">
        <v>1024</v>
      </c>
      <c r="C4" s="135" t="s">
        <v>1023</v>
      </c>
      <c r="D4" s="135" t="s">
        <v>1022</v>
      </c>
      <c r="E4" s="135" t="s">
        <v>1021</v>
      </c>
      <c r="F4" s="135" t="s">
        <v>1020</v>
      </c>
      <c r="G4" s="135" t="s">
        <v>1019</v>
      </c>
      <c r="H4" s="135" t="s">
        <v>1018</v>
      </c>
      <c r="I4" s="135" t="s">
        <v>1017</v>
      </c>
      <c r="J4" s="135" t="s">
        <v>1016</v>
      </c>
      <c r="K4" s="135" t="s">
        <v>1015</v>
      </c>
      <c r="L4" s="135" t="s">
        <v>1014</v>
      </c>
      <c r="M4" s="135" t="s">
        <v>1013</v>
      </c>
      <c r="O4" s="77" t="s">
        <v>1027</v>
      </c>
      <c r="P4" s="78" t="s">
        <v>1025</v>
      </c>
      <c r="Q4" s="79" t="s">
        <v>1026</v>
      </c>
      <c r="R4" s="86" t="s">
        <v>1032</v>
      </c>
    </row>
    <row r="5" spans="2:18" ht="30.75" thickBot="1" x14ac:dyDescent="0.4">
      <c r="B5" s="151">
        <v>128512</v>
      </c>
      <c r="C5" s="151">
        <v>128513</v>
      </c>
      <c r="D5" s="151">
        <v>128514</v>
      </c>
      <c r="E5" s="151">
        <v>128515</v>
      </c>
      <c r="F5" s="151">
        <v>128516</v>
      </c>
      <c r="G5" s="151">
        <v>128517</v>
      </c>
      <c r="H5" s="151">
        <v>128518</v>
      </c>
      <c r="I5" s="151">
        <v>128519</v>
      </c>
      <c r="J5" s="151">
        <v>128520</v>
      </c>
      <c r="K5" s="151">
        <v>128521</v>
      </c>
      <c r="L5" s="151">
        <v>128522</v>
      </c>
      <c r="M5" s="151">
        <v>128523</v>
      </c>
      <c r="O5" s="80" t="s">
        <v>1028</v>
      </c>
      <c r="P5" s="81">
        <v>128646</v>
      </c>
      <c r="Q5" s="75" t="str">
        <f>_xlfn.UNICHAR(P5)</f>
        <v>🚆</v>
      </c>
      <c r="R5" s="82" t="str">
        <f>Q5&amp;""&amp;O5</f>
        <v>🚆Trein</v>
      </c>
    </row>
    <row r="6" spans="2:18" ht="30.75" thickBot="1" x14ac:dyDescent="0.4">
      <c r="B6" s="135" t="s">
        <v>1012</v>
      </c>
      <c r="C6" s="135" t="s">
        <v>1011</v>
      </c>
      <c r="D6" s="135" t="s">
        <v>1010</v>
      </c>
      <c r="E6" s="135" t="s">
        <v>1009</v>
      </c>
      <c r="F6" s="135" t="s">
        <v>1008</v>
      </c>
      <c r="G6" s="135" t="s">
        <v>1007</v>
      </c>
      <c r="H6" s="135" t="s">
        <v>1006</v>
      </c>
      <c r="I6" s="135" t="s">
        <v>1005</v>
      </c>
      <c r="J6" s="135" t="s">
        <v>1004</v>
      </c>
      <c r="K6" s="135" t="s">
        <v>1003</v>
      </c>
      <c r="L6" s="135" t="s">
        <v>1002</v>
      </c>
      <c r="M6" s="135" t="s">
        <v>1001</v>
      </c>
      <c r="O6" s="83" t="s">
        <v>1029</v>
      </c>
      <c r="P6" s="84">
        <v>128652</v>
      </c>
      <c r="Q6" s="76" t="str">
        <f>_xlfn.UNICHAR(P6)</f>
        <v>🚌</v>
      </c>
      <c r="R6" s="85" t="str">
        <f>Q6&amp;""&amp;O6</f>
        <v>🚌Bus</v>
      </c>
    </row>
    <row r="7" spans="2:18" ht="17.25" customHeight="1" thickBot="1" x14ac:dyDescent="0.4">
      <c r="B7" s="151">
        <v>128524</v>
      </c>
      <c r="C7" s="151">
        <v>128525</v>
      </c>
      <c r="D7" s="151">
        <v>128526</v>
      </c>
      <c r="E7" s="151">
        <v>128527</v>
      </c>
      <c r="F7" s="151">
        <v>128528</v>
      </c>
      <c r="G7" s="151">
        <v>128529</v>
      </c>
      <c r="H7" s="151">
        <v>128530</v>
      </c>
      <c r="I7" s="151">
        <v>128531</v>
      </c>
      <c r="J7" s="151">
        <v>128532</v>
      </c>
      <c r="K7" s="151">
        <v>128533</v>
      </c>
      <c r="L7" s="151">
        <v>128534</v>
      </c>
      <c r="M7" s="151">
        <v>128535</v>
      </c>
    </row>
    <row r="8" spans="2:18" ht="30.75" thickBot="1" x14ac:dyDescent="0.4">
      <c r="B8" s="135" t="s">
        <v>1000</v>
      </c>
      <c r="C8" s="135" t="s">
        <v>999</v>
      </c>
      <c r="D8" s="135" t="s">
        <v>998</v>
      </c>
      <c r="E8" s="135" t="s">
        <v>997</v>
      </c>
      <c r="F8" s="135" t="s">
        <v>996</v>
      </c>
      <c r="G8" s="135" t="s">
        <v>995</v>
      </c>
      <c r="H8" s="135" t="s">
        <v>994</v>
      </c>
      <c r="I8" s="135" t="s">
        <v>993</v>
      </c>
      <c r="J8" s="135" t="s">
        <v>992</v>
      </c>
      <c r="K8" s="135" t="s">
        <v>991</v>
      </c>
      <c r="L8" s="135" t="s">
        <v>990</v>
      </c>
      <c r="M8" s="135" t="s">
        <v>989</v>
      </c>
      <c r="O8" s="87" t="s">
        <v>1030</v>
      </c>
      <c r="P8" s="88" t="s">
        <v>932</v>
      </c>
      <c r="Q8" s="89" t="s">
        <v>1033</v>
      </c>
    </row>
    <row r="9" spans="2:18" ht="17.25" customHeight="1" thickBot="1" x14ac:dyDescent="0.4">
      <c r="B9" s="151">
        <v>128536</v>
      </c>
      <c r="C9" s="151">
        <v>128537</v>
      </c>
      <c r="D9" s="151">
        <v>128538</v>
      </c>
      <c r="E9" s="151">
        <v>128539</v>
      </c>
      <c r="F9" s="151">
        <v>128540</v>
      </c>
      <c r="G9" s="151">
        <v>128541</v>
      </c>
      <c r="H9" s="151">
        <v>128542</v>
      </c>
      <c r="I9" s="151">
        <v>128543</v>
      </c>
      <c r="J9" s="151">
        <v>128544</v>
      </c>
      <c r="K9" s="151">
        <v>128545</v>
      </c>
      <c r="L9" s="151">
        <v>128546</v>
      </c>
      <c r="M9" s="151">
        <v>128547</v>
      </c>
    </row>
    <row r="10" spans="2:18" ht="23.25" x14ac:dyDescent="0.35">
      <c r="B10" s="135" t="s">
        <v>988</v>
      </c>
      <c r="C10" s="135" t="s">
        <v>987</v>
      </c>
      <c r="D10" s="135" t="s">
        <v>986</v>
      </c>
      <c r="E10" s="135" t="s">
        <v>985</v>
      </c>
      <c r="F10" s="135" t="s">
        <v>984</v>
      </c>
      <c r="G10" s="135" t="s">
        <v>983</v>
      </c>
      <c r="H10" s="135" t="s">
        <v>982</v>
      </c>
      <c r="I10" s="135" t="s">
        <v>981</v>
      </c>
      <c r="J10" s="135" t="s">
        <v>980</v>
      </c>
      <c r="K10" s="135" t="s">
        <v>979</v>
      </c>
      <c r="L10" s="135" t="s">
        <v>978</v>
      </c>
      <c r="M10" s="135" t="s">
        <v>977</v>
      </c>
    </row>
    <row r="11" spans="2:18" ht="17.25" customHeight="1" thickBot="1" x14ac:dyDescent="0.4">
      <c r="B11" s="151">
        <v>128548</v>
      </c>
      <c r="C11" s="151">
        <v>128549</v>
      </c>
      <c r="D11" s="151">
        <v>128550</v>
      </c>
      <c r="E11" s="151">
        <v>128551</v>
      </c>
      <c r="F11" s="151">
        <v>128552</v>
      </c>
      <c r="G11" s="151">
        <v>128553</v>
      </c>
      <c r="H11" s="151">
        <v>128554</v>
      </c>
      <c r="I11" s="151">
        <v>128555</v>
      </c>
      <c r="J11" s="151">
        <v>128556</v>
      </c>
      <c r="K11" s="151">
        <v>128557</v>
      </c>
      <c r="L11" s="151">
        <v>128558</v>
      </c>
      <c r="M11" s="151">
        <v>128559</v>
      </c>
    </row>
    <row r="12" spans="2:18" ht="23.25" x14ac:dyDescent="0.35">
      <c r="B12" s="135" t="s">
        <v>976</v>
      </c>
      <c r="C12" s="135" t="s">
        <v>975</v>
      </c>
      <c r="D12" s="135" t="s">
        <v>974</v>
      </c>
      <c r="E12" s="135" t="s">
        <v>973</v>
      </c>
      <c r="F12" s="135" t="s">
        <v>972</v>
      </c>
      <c r="G12" s="135" t="s">
        <v>971</v>
      </c>
      <c r="H12" s="135" t="s">
        <v>970</v>
      </c>
      <c r="I12" s="135" t="s">
        <v>969</v>
      </c>
      <c r="J12" s="135" t="s">
        <v>968</v>
      </c>
      <c r="K12" s="135" t="s">
        <v>967</v>
      </c>
      <c r="L12" s="135" t="s">
        <v>966</v>
      </c>
      <c r="M12" s="135" t="s">
        <v>965</v>
      </c>
    </row>
    <row r="13" spans="2:18" ht="17.25" customHeight="1" thickBot="1" x14ac:dyDescent="0.4">
      <c r="B13" s="151">
        <v>128560</v>
      </c>
      <c r="C13" s="151">
        <v>128561</v>
      </c>
      <c r="D13" s="151">
        <v>128562</v>
      </c>
      <c r="E13" s="151">
        <v>128563</v>
      </c>
      <c r="F13" s="151">
        <v>128564</v>
      </c>
      <c r="G13" s="151">
        <v>128565</v>
      </c>
      <c r="H13" s="151">
        <v>128566</v>
      </c>
      <c r="I13" s="151">
        <v>128567</v>
      </c>
      <c r="J13" s="151">
        <v>128568</v>
      </c>
      <c r="K13" s="151">
        <v>128569</v>
      </c>
      <c r="L13" s="151">
        <v>128570</v>
      </c>
      <c r="M13" s="151">
        <v>128571</v>
      </c>
    </row>
    <row r="14" spans="2:18" ht="23.25" x14ac:dyDescent="0.35">
      <c r="B14" s="135" t="s">
        <v>964</v>
      </c>
      <c r="C14" s="135" t="s">
        <v>963</v>
      </c>
      <c r="D14" s="135" t="s">
        <v>962</v>
      </c>
      <c r="E14" s="135" t="s">
        <v>961</v>
      </c>
      <c r="F14" s="135" t="s">
        <v>960</v>
      </c>
      <c r="G14" s="135" t="s">
        <v>959</v>
      </c>
      <c r="H14" s="135" t="s">
        <v>958</v>
      </c>
      <c r="I14" s="135" t="s">
        <v>957</v>
      </c>
      <c r="J14" s="135" t="s">
        <v>956</v>
      </c>
      <c r="K14" s="135" t="s">
        <v>955</v>
      </c>
      <c r="L14" s="135" t="s">
        <v>954</v>
      </c>
      <c r="M14" s="135" t="s">
        <v>953</v>
      </c>
    </row>
    <row r="15" spans="2:18" ht="17.25" customHeight="1" thickBot="1" x14ac:dyDescent="0.4">
      <c r="B15" s="151">
        <v>128572</v>
      </c>
      <c r="C15" s="151">
        <v>128573</v>
      </c>
      <c r="D15" s="151">
        <v>128574</v>
      </c>
      <c r="E15" s="151">
        <v>128575</v>
      </c>
      <c r="F15" s="151">
        <v>128576</v>
      </c>
      <c r="G15" s="151">
        <v>128577</v>
      </c>
      <c r="H15" s="151">
        <v>128578</v>
      </c>
      <c r="I15" s="151">
        <v>128579</v>
      </c>
      <c r="J15" s="151">
        <v>128580</v>
      </c>
      <c r="K15" s="151">
        <v>128581</v>
      </c>
      <c r="L15" s="151">
        <v>128582</v>
      </c>
      <c r="M15" s="151">
        <v>128583</v>
      </c>
    </row>
    <row r="16" spans="2:18" ht="23.25" x14ac:dyDescent="0.35">
      <c r="B16" s="135" t="s">
        <v>952</v>
      </c>
      <c r="C16" s="135" t="s">
        <v>951</v>
      </c>
      <c r="D16" s="135" t="s">
        <v>950</v>
      </c>
      <c r="E16" s="135" t="s">
        <v>949</v>
      </c>
      <c r="F16" s="135" t="s">
        <v>948</v>
      </c>
      <c r="G16" s="135" t="s">
        <v>947</v>
      </c>
      <c r="H16" s="135" t="s">
        <v>946</v>
      </c>
      <c r="I16" s="135" t="s">
        <v>945</v>
      </c>
      <c r="J16" s="135"/>
      <c r="K16" s="135"/>
      <c r="L16" s="135"/>
      <c r="M16" s="135"/>
    </row>
    <row r="17" spans="2:13" ht="17.25" customHeight="1" thickBot="1" x14ac:dyDescent="0.4">
      <c r="B17" s="151">
        <v>128584</v>
      </c>
      <c r="C17" s="151">
        <v>128585</v>
      </c>
      <c r="D17" s="151">
        <v>128586</v>
      </c>
      <c r="E17" s="151">
        <v>128587</v>
      </c>
      <c r="F17" s="151">
        <v>128588</v>
      </c>
      <c r="G17" s="151">
        <v>128589</v>
      </c>
      <c r="H17" s="151">
        <v>128590</v>
      </c>
      <c r="I17" s="151">
        <v>128591</v>
      </c>
      <c r="J17" s="152"/>
      <c r="K17" s="152"/>
      <c r="L17" s="152"/>
      <c r="M17" s="153"/>
    </row>
    <row r="18" spans="2:13" ht="23.25" x14ac:dyDescent="0.35">
      <c r="B18" s="135" t="s">
        <v>944</v>
      </c>
      <c r="C18" s="135" t="s">
        <v>943</v>
      </c>
      <c r="D18" s="135" t="s">
        <v>942</v>
      </c>
      <c r="E18" s="135" t="s">
        <v>941</v>
      </c>
      <c r="F18" s="135" t="s">
        <v>940</v>
      </c>
      <c r="G18" s="135" t="s">
        <v>939</v>
      </c>
      <c r="H18" s="135" t="s">
        <v>938</v>
      </c>
      <c r="I18" s="135" t="s">
        <v>937</v>
      </c>
      <c r="J18" s="135" t="s">
        <v>936</v>
      </c>
      <c r="K18" s="135" t="s">
        <v>935</v>
      </c>
      <c r="L18" s="135" t="s">
        <v>934</v>
      </c>
      <c r="M18" s="135" t="s">
        <v>933</v>
      </c>
    </row>
    <row r="19" spans="2:13" ht="17.25" customHeight="1" thickBot="1" x14ac:dyDescent="0.4">
      <c r="B19" s="151">
        <v>128640</v>
      </c>
      <c r="C19" s="151">
        <v>128641</v>
      </c>
      <c r="D19" s="151">
        <v>128642</v>
      </c>
      <c r="E19" s="151">
        <v>128643</v>
      </c>
      <c r="F19" s="151">
        <v>128644</v>
      </c>
      <c r="G19" s="151">
        <v>128645</v>
      </c>
      <c r="H19" s="151">
        <v>128646</v>
      </c>
      <c r="I19" s="151">
        <v>128647</v>
      </c>
      <c r="J19" s="151">
        <v>128648</v>
      </c>
      <c r="K19" s="151">
        <v>128649</v>
      </c>
      <c r="L19" s="151">
        <v>128650</v>
      </c>
      <c r="M19" s="151">
        <v>128651</v>
      </c>
    </row>
    <row r="20" spans="2:13" ht="23.25" x14ac:dyDescent="0.35">
      <c r="B20" s="135" t="s">
        <v>932</v>
      </c>
      <c r="C20" s="135" t="s">
        <v>931</v>
      </c>
      <c r="D20" s="135" t="s">
        <v>930</v>
      </c>
      <c r="E20" s="135" t="s">
        <v>929</v>
      </c>
      <c r="F20" s="135" t="s">
        <v>928</v>
      </c>
      <c r="G20" s="135" t="s">
        <v>927</v>
      </c>
      <c r="H20" s="135" t="s">
        <v>926</v>
      </c>
      <c r="I20" s="135" t="s">
        <v>925</v>
      </c>
      <c r="J20" s="135" t="s">
        <v>924</v>
      </c>
      <c r="K20" s="135" t="s">
        <v>923</v>
      </c>
      <c r="L20" s="135" t="s">
        <v>922</v>
      </c>
      <c r="M20" s="135" t="s">
        <v>921</v>
      </c>
    </row>
    <row r="21" spans="2:13" ht="17.25" customHeight="1" thickBot="1" x14ac:dyDescent="0.4">
      <c r="B21" s="151">
        <v>128652</v>
      </c>
      <c r="C21" s="151">
        <v>128653</v>
      </c>
      <c r="D21" s="151">
        <v>128654</v>
      </c>
      <c r="E21" s="151">
        <v>128655</v>
      </c>
      <c r="F21" s="151">
        <v>128656</v>
      </c>
      <c r="G21" s="151">
        <v>128657</v>
      </c>
      <c r="H21" s="151">
        <v>128658</v>
      </c>
      <c r="I21" s="151">
        <v>128659</v>
      </c>
      <c r="J21" s="151">
        <v>128660</v>
      </c>
      <c r="K21" s="151">
        <v>128661</v>
      </c>
      <c r="L21" s="151">
        <v>128662</v>
      </c>
      <c r="M21" s="151">
        <v>128663</v>
      </c>
    </row>
    <row r="22" spans="2:13" ht="23.25" x14ac:dyDescent="0.35">
      <c r="B22" s="135" t="s">
        <v>920</v>
      </c>
      <c r="C22" s="135" t="s">
        <v>919</v>
      </c>
      <c r="D22" s="135" t="s">
        <v>918</v>
      </c>
      <c r="E22" s="135" t="s">
        <v>917</v>
      </c>
      <c r="F22" s="135" t="s">
        <v>916</v>
      </c>
      <c r="G22" s="135" t="s">
        <v>915</v>
      </c>
      <c r="H22" s="135" t="s">
        <v>914</v>
      </c>
      <c r="I22" s="135" t="s">
        <v>913</v>
      </c>
      <c r="J22" s="135" t="s">
        <v>912</v>
      </c>
      <c r="K22" s="135" t="s">
        <v>911</v>
      </c>
      <c r="L22" s="135" t="s">
        <v>910</v>
      </c>
      <c r="M22" s="135" t="s">
        <v>909</v>
      </c>
    </row>
    <row r="23" spans="2:13" ht="17.25" customHeight="1" thickBot="1" x14ac:dyDescent="0.4">
      <c r="B23" s="151">
        <v>128664</v>
      </c>
      <c r="C23" s="151">
        <v>128665</v>
      </c>
      <c r="D23" s="151">
        <v>128666</v>
      </c>
      <c r="E23" s="151">
        <v>128667</v>
      </c>
      <c r="F23" s="151">
        <v>128668</v>
      </c>
      <c r="G23" s="151">
        <v>128669</v>
      </c>
      <c r="H23" s="151">
        <v>128670</v>
      </c>
      <c r="I23" s="151">
        <v>128671</v>
      </c>
      <c r="J23" s="151">
        <v>128672</v>
      </c>
      <c r="K23" s="151">
        <v>128673</v>
      </c>
      <c r="L23" s="151">
        <v>128674</v>
      </c>
      <c r="M23" s="151">
        <v>128675</v>
      </c>
    </row>
    <row r="24" spans="2:13" ht="23.25" x14ac:dyDescent="0.35">
      <c r="B24" s="135" t="s">
        <v>908</v>
      </c>
      <c r="C24" s="135" t="s">
        <v>907</v>
      </c>
      <c r="D24" s="135" t="s">
        <v>906</v>
      </c>
      <c r="E24" s="135" t="s">
        <v>905</v>
      </c>
      <c r="F24" s="135" t="s">
        <v>904</v>
      </c>
      <c r="G24" s="135" t="s">
        <v>903</v>
      </c>
      <c r="H24" s="135" t="s">
        <v>902</v>
      </c>
      <c r="I24" s="135" t="s">
        <v>901</v>
      </c>
      <c r="J24" s="135" t="s">
        <v>900</v>
      </c>
      <c r="K24" s="135" t="s">
        <v>899</v>
      </c>
      <c r="L24" s="135" t="s">
        <v>898</v>
      </c>
      <c r="M24" s="135" t="s">
        <v>897</v>
      </c>
    </row>
    <row r="25" spans="2:13" ht="17.25" customHeight="1" thickBot="1" x14ac:dyDescent="0.4">
      <c r="B25" s="151">
        <v>128676</v>
      </c>
      <c r="C25" s="151">
        <v>128677</v>
      </c>
      <c r="D25" s="151">
        <v>128678</v>
      </c>
      <c r="E25" s="151">
        <v>128679</v>
      </c>
      <c r="F25" s="151">
        <v>128680</v>
      </c>
      <c r="G25" s="151">
        <v>128681</v>
      </c>
      <c r="H25" s="151">
        <v>128682</v>
      </c>
      <c r="I25" s="151">
        <v>128683</v>
      </c>
      <c r="J25" s="151">
        <v>128684</v>
      </c>
      <c r="K25" s="151">
        <v>128685</v>
      </c>
      <c r="L25" s="151">
        <v>128686</v>
      </c>
      <c r="M25" s="151">
        <v>128687</v>
      </c>
    </row>
    <row r="26" spans="2:13" ht="23.25" x14ac:dyDescent="0.35">
      <c r="B26" s="135" t="s">
        <v>896</v>
      </c>
      <c r="C26" s="135" t="s">
        <v>895</v>
      </c>
      <c r="D26" s="135" t="s">
        <v>894</v>
      </c>
      <c r="E26" s="135" t="s">
        <v>893</v>
      </c>
      <c r="F26" s="135" t="s">
        <v>892</v>
      </c>
      <c r="G26" s="135" t="s">
        <v>891</v>
      </c>
      <c r="H26" s="135" t="s">
        <v>890</v>
      </c>
      <c r="I26" s="135" t="s">
        <v>889</v>
      </c>
      <c r="J26" s="135" t="s">
        <v>888</v>
      </c>
      <c r="K26" s="135" t="s">
        <v>887</v>
      </c>
      <c r="L26" s="135" t="s">
        <v>886</v>
      </c>
      <c r="M26" s="135" t="s">
        <v>885</v>
      </c>
    </row>
    <row r="27" spans="2:13" ht="17.25" customHeight="1" thickBot="1" x14ac:dyDescent="0.4">
      <c r="B27" s="151">
        <v>128688</v>
      </c>
      <c r="C27" s="151">
        <v>128689</v>
      </c>
      <c r="D27" s="151">
        <v>128690</v>
      </c>
      <c r="E27" s="151">
        <v>128691</v>
      </c>
      <c r="F27" s="151">
        <v>128692</v>
      </c>
      <c r="G27" s="151">
        <v>128693</v>
      </c>
      <c r="H27" s="151">
        <v>128694</v>
      </c>
      <c r="I27" s="151">
        <v>128695</v>
      </c>
      <c r="J27" s="151">
        <v>128696</v>
      </c>
      <c r="K27" s="151">
        <v>128697</v>
      </c>
      <c r="L27" s="151">
        <v>128698</v>
      </c>
      <c r="M27" s="151">
        <v>128699</v>
      </c>
    </row>
    <row r="28" spans="2:13" ht="23.25" x14ac:dyDescent="0.35">
      <c r="B28" s="135" t="s">
        <v>884</v>
      </c>
      <c r="C28" s="135" t="s">
        <v>883</v>
      </c>
      <c r="D28" s="135" t="s">
        <v>882</v>
      </c>
      <c r="E28" s="135" t="s">
        <v>881</v>
      </c>
      <c r="F28" s="135" t="s">
        <v>880</v>
      </c>
      <c r="G28" s="135" t="s">
        <v>879</v>
      </c>
      <c r="H28" s="135" t="s">
        <v>878</v>
      </c>
      <c r="I28" s="135" t="s">
        <v>877</v>
      </c>
      <c r="J28" s="135" t="s">
        <v>876</v>
      </c>
      <c r="K28" s="135" t="s">
        <v>875</v>
      </c>
      <c r="L28" s="135" t="s">
        <v>874</v>
      </c>
      <c r="M28" s="135" t="s">
        <v>873</v>
      </c>
    </row>
    <row r="29" spans="2:13" ht="17.25" customHeight="1" thickBot="1" x14ac:dyDescent="0.4">
      <c r="B29" s="151">
        <v>128700</v>
      </c>
      <c r="C29" s="151">
        <v>128701</v>
      </c>
      <c r="D29" s="151">
        <v>128702</v>
      </c>
      <c r="E29" s="151">
        <v>128703</v>
      </c>
      <c r="F29" s="151">
        <v>128704</v>
      </c>
      <c r="G29" s="151">
        <v>128705</v>
      </c>
      <c r="H29" s="151">
        <v>128706</v>
      </c>
      <c r="I29" s="151">
        <v>128707</v>
      </c>
      <c r="J29" s="151">
        <v>128708</v>
      </c>
      <c r="K29" s="151">
        <v>128709</v>
      </c>
      <c r="L29" s="151">
        <v>128710</v>
      </c>
      <c r="M29" s="151">
        <v>128711</v>
      </c>
    </row>
    <row r="30" spans="2:13" ht="23.25" x14ac:dyDescent="0.35">
      <c r="B30" s="135" t="s">
        <v>872</v>
      </c>
      <c r="C30" s="135" t="s">
        <v>871</v>
      </c>
      <c r="D30" s="135" t="s">
        <v>870</v>
      </c>
      <c r="E30" s="135" t="s">
        <v>869</v>
      </c>
      <c r="F30" s="135" t="s">
        <v>868</v>
      </c>
      <c r="G30" s="135" t="s">
        <v>867</v>
      </c>
      <c r="H30" s="135" t="s">
        <v>866</v>
      </c>
      <c r="I30" s="135" t="s">
        <v>865</v>
      </c>
      <c r="J30" s="135" t="s">
        <v>864</v>
      </c>
      <c r="K30" s="135" t="s">
        <v>863</v>
      </c>
      <c r="L30" s="135" t="s">
        <v>862</v>
      </c>
      <c r="M30" s="135" t="s">
        <v>861</v>
      </c>
    </row>
    <row r="31" spans="2:13" ht="17.25" customHeight="1" thickBot="1" x14ac:dyDescent="0.4">
      <c r="B31" s="151">
        <v>128712</v>
      </c>
      <c r="C31" s="151">
        <v>128713</v>
      </c>
      <c r="D31" s="151">
        <v>128714</v>
      </c>
      <c r="E31" s="151">
        <v>128715</v>
      </c>
      <c r="F31" s="151">
        <v>128716</v>
      </c>
      <c r="G31" s="151">
        <v>128717</v>
      </c>
      <c r="H31" s="151">
        <v>128718</v>
      </c>
      <c r="I31" s="151">
        <v>128719</v>
      </c>
      <c r="J31" s="151">
        <v>128720</v>
      </c>
      <c r="K31" s="151">
        <v>128721</v>
      </c>
      <c r="L31" s="151">
        <v>128722</v>
      </c>
      <c r="M31" s="151">
        <v>128723</v>
      </c>
    </row>
    <row r="32" spans="2:13" ht="23.25" x14ac:dyDescent="0.35">
      <c r="B32" s="135" t="s">
        <v>860</v>
      </c>
      <c r="C32" s="135" t="s">
        <v>859</v>
      </c>
      <c r="D32" s="135" t="s">
        <v>858</v>
      </c>
      <c r="E32" s="135" t="s">
        <v>857</v>
      </c>
      <c r="F32" s="135" t="s">
        <v>856</v>
      </c>
      <c r="G32" s="135" t="s">
        <v>855</v>
      </c>
      <c r="H32" s="135" t="s">
        <v>854</v>
      </c>
      <c r="I32" s="135" t="s">
        <v>853</v>
      </c>
      <c r="J32" s="135" t="s">
        <v>852</v>
      </c>
      <c r="K32" s="135" t="s">
        <v>851</v>
      </c>
      <c r="L32" s="135" t="s">
        <v>850</v>
      </c>
      <c r="M32" s="135" t="s">
        <v>849</v>
      </c>
    </row>
    <row r="33" spans="2:13" ht="17.25" customHeight="1" thickBot="1" x14ac:dyDescent="0.4">
      <c r="B33" s="151">
        <v>128736</v>
      </c>
      <c r="C33" s="151">
        <v>128737</v>
      </c>
      <c r="D33" s="151">
        <v>128738</v>
      </c>
      <c r="E33" s="151">
        <v>128739</v>
      </c>
      <c r="F33" s="151">
        <v>128740</v>
      </c>
      <c r="G33" s="151">
        <v>128741</v>
      </c>
      <c r="H33" s="151">
        <v>128742</v>
      </c>
      <c r="I33" s="151">
        <v>128743</v>
      </c>
      <c r="J33" s="151">
        <v>128744</v>
      </c>
      <c r="K33" s="151">
        <v>128745</v>
      </c>
      <c r="L33" s="151">
        <v>128746</v>
      </c>
      <c r="M33" s="151">
        <v>128747</v>
      </c>
    </row>
    <row r="34" spans="2:13" ht="23.25" x14ac:dyDescent="0.35">
      <c r="B34" s="135" t="s">
        <v>848</v>
      </c>
      <c r="C34" s="135" t="s">
        <v>847</v>
      </c>
      <c r="D34" s="135" t="s">
        <v>846</v>
      </c>
      <c r="E34" s="135" t="s">
        <v>845</v>
      </c>
      <c r="F34" s="135" t="s">
        <v>844</v>
      </c>
      <c r="G34" s="135" t="s">
        <v>843</v>
      </c>
      <c r="H34" s="135" t="s">
        <v>842</v>
      </c>
      <c r="I34" s="135" t="s">
        <v>841</v>
      </c>
      <c r="J34" s="135" t="s">
        <v>840</v>
      </c>
      <c r="K34" s="135" t="s">
        <v>839</v>
      </c>
      <c r="L34" s="135" t="s">
        <v>838</v>
      </c>
      <c r="M34" s="135" t="s">
        <v>837</v>
      </c>
    </row>
    <row r="35" spans="2:13" ht="17.25" customHeight="1" thickBot="1" x14ac:dyDescent="0.4">
      <c r="B35" s="151">
        <v>128748</v>
      </c>
      <c r="C35" s="151">
        <v>128749</v>
      </c>
      <c r="D35" s="151">
        <v>128750</v>
      </c>
      <c r="E35" s="151">
        <v>128751</v>
      </c>
      <c r="F35" s="151">
        <v>128752</v>
      </c>
      <c r="G35" s="151">
        <v>128753</v>
      </c>
      <c r="H35" s="151">
        <v>128754</v>
      </c>
      <c r="I35" s="151">
        <v>128755</v>
      </c>
      <c r="J35" s="151">
        <v>128756</v>
      </c>
      <c r="K35" s="151">
        <v>128757</v>
      </c>
      <c r="L35" s="151">
        <v>128758</v>
      </c>
      <c r="M35" s="151">
        <v>128759</v>
      </c>
    </row>
    <row r="36" spans="2:13" ht="23.25" x14ac:dyDescent="0.35">
      <c r="B36" s="135" t="s">
        <v>836</v>
      </c>
      <c r="C36" s="135" t="s">
        <v>835</v>
      </c>
      <c r="D36" s="135" t="s">
        <v>834</v>
      </c>
      <c r="E36" s="135" t="s">
        <v>833</v>
      </c>
      <c r="F36" s="135" t="s">
        <v>832</v>
      </c>
      <c r="G36" s="135" t="s">
        <v>831</v>
      </c>
      <c r="H36" s="135" t="s">
        <v>830</v>
      </c>
      <c r="I36" s="135" t="s">
        <v>829</v>
      </c>
      <c r="J36" s="135" t="s">
        <v>828</v>
      </c>
      <c r="K36" s="135" t="s">
        <v>827</v>
      </c>
      <c r="L36" s="135" t="s">
        <v>826</v>
      </c>
      <c r="M36" s="135" t="s">
        <v>825</v>
      </c>
    </row>
    <row r="37" spans="2:13" ht="17.25" customHeight="1" thickBot="1" x14ac:dyDescent="0.4">
      <c r="B37" s="151">
        <v>127744</v>
      </c>
      <c r="C37" s="151">
        <v>127745</v>
      </c>
      <c r="D37" s="151">
        <v>127746</v>
      </c>
      <c r="E37" s="151">
        <v>127747</v>
      </c>
      <c r="F37" s="151">
        <v>127748</v>
      </c>
      <c r="G37" s="151">
        <v>127749</v>
      </c>
      <c r="H37" s="151">
        <v>127750</v>
      </c>
      <c r="I37" s="151">
        <v>127751</v>
      </c>
      <c r="J37" s="151">
        <v>127752</v>
      </c>
      <c r="K37" s="151">
        <v>127753</v>
      </c>
      <c r="L37" s="151">
        <v>127754</v>
      </c>
      <c r="M37" s="151">
        <v>127755</v>
      </c>
    </row>
    <row r="38" spans="2:13" ht="23.25" x14ac:dyDescent="0.35">
      <c r="B38" s="135" t="s">
        <v>824</v>
      </c>
      <c r="C38" s="135" t="s">
        <v>823</v>
      </c>
      <c r="D38" s="135" t="s">
        <v>822</v>
      </c>
      <c r="E38" s="135" t="s">
        <v>821</v>
      </c>
      <c r="F38" s="135" t="s">
        <v>820</v>
      </c>
      <c r="G38" s="135" t="s">
        <v>819</v>
      </c>
      <c r="H38" s="135" t="s">
        <v>818</v>
      </c>
      <c r="I38" s="135" t="s">
        <v>817</v>
      </c>
      <c r="J38" s="135" t="s">
        <v>816</v>
      </c>
      <c r="K38" s="135" t="s">
        <v>815</v>
      </c>
      <c r="L38" s="135" t="s">
        <v>814</v>
      </c>
      <c r="M38" s="135" t="s">
        <v>813</v>
      </c>
    </row>
    <row r="39" spans="2:13" ht="17.25" customHeight="1" thickBot="1" x14ac:dyDescent="0.4">
      <c r="B39" s="151">
        <v>127756</v>
      </c>
      <c r="C39" s="151">
        <v>127757</v>
      </c>
      <c r="D39" s="151">
        <v>127758</v>
      </c>
      <c r="E39" s="151">
        <v>127759</v>
      </c>
      <c r="F39" s="151">
        <v>127760</v>
      </c>
      <c r="G39" s="151">
        <v>127761</v>
      </c>
      <c r="H39" s="151">
        <v>127762</v>
      </c>
      <c r="I39" s="151">
        <v>127763</v>
      </c>
      <c r="J39" s="151">
        <v>127764</v>
      </c>
      <c r="K39" s="151">
        <v>127765</v>
      </c>
      <c r="L39" s="151">
        <v>127766</v>
      </c>
      <c r="M39" s="151">
        <v>127767</v>
      </c>
    </row>
    <row r="40" spans="2:13" ht="23.25" x14ac:dyDescent="0.35">
      <c r="B40" s="135" t="s">
        <v>812</v>
      </c>
      <c r="C40" s="135" t="s">
        <v>811</v>
      </c>
      <c r="D40" s="135" t="s">
        <v>810</v>
      </c>
      <c r="E40" s="135" t="s">
        <v>809</v>
      </c>
      <c r="F40" s="135" t="s">
        <v>808</v>
      </c>
      <c r="G40" s="135" t="s">
        <v>807</v>
      </c>
      <c r="H40" s="135" t="s">
        <v>806</v>
      </c>
      <c r="I40" s="135" t="s">
        <v>805</v>
      </c>
      <c r="J40" s="135" t="s">
        <v>804</v>
      </c>
      <c r="K40" s="135" t="s">
        <v>803</v>
      </c>
      <c r="L40" s="135" t="s">
        <v>802</v>
      </c>
      <c r="M40" s="135" t="s">
        <v>801</v>
      </c>
    </row>
    <row r="41" spans="2:13" ht="17.25" customHeight="1" thickBot="1" x14ac:dyDescent="0.4">
      <c r="B41" s="151">
        <v>127768</v>
      </c>
      <c r="C41" s="151">
        <v>127769</v>
      </c>
      <c r="D41" s="151">
        <v>127770</v>
      </c>
      <c r="E41" s="151">
        <v>127771</v>
      </c>
      <c r="F41" s="151">
        <v>127772</v>
      </c>
      <c r="G41" s="151">
        <v>127773</v>
      </c>
      <c r="H41" s="151">
        <v>127774</v>
      </c>
      <c r="I41" s="151">
        <v>127775</v>
      </c>
      <c r="J41" s="151">
        <v>127776</v>
      </c>
      <c r="K41" s="151">
        <v>127777</v>
      </c>
      <c r="L41" s="151">
        <v>127778</v>
      </c>
      <c r="M41" s="151">
        <v>127779</v>
      </c>
    </row>
    <row r="42" spans="2:13" ht="23.25" x14ac:dyDescent="0.35">
      <c r="B42" s="135" t="s">
        <v>800</v>
      </c>
      <c r="C42" s="135" t="s">
        <v>799</v>
      </c>
      <c r="D42" s="135" t="s">
        <v>798</v>
      </c>
      <c r="E42" s="135" t="s">
        <v>797</v>
      </c>
      <c r="F42" s="135" t="s">
        <v>796</v>
      </c>
      <c r="G42" s="135" t="s">
        <v>795</v>
      </c>
      <c r="H42" s="135" t="s">
        <v>794</v>
      </c>
      <c r="I42" s="135" t="s">
        <v>793</v>
      </c>
      <c r="J42" s="135" t="s">
        <v>792</v>
      </c>
      <c r="K42" s="135" t="s">
        <v>791</v>
      </c>
      <c r="L42" s="135" t="s">
        <v>790</v>
      </c>
      <c r="M42" s="135" t="s">
        <v>789</v>
      </c>
    </row>
    <row r="43" spans="2:13" ht="17.25" customHeight="1" thickBot="1" x14ac:dyDescent="0.4">
      <c r="B43" s="151">
        <v>127780</v>
      </c>
      <c r="C43" s="151">
        <v>127781</v>
      </c>
      <c r="D43" s="151">
        <v>127782</v>
      </c>
      <c r="E43" s="151">
        <v>127783</v>
      </c>
      <c r="F43" s="151">
        <v>127784</v>
      </c>
      <c r="G43" s="151">
        <v>127785</v>
      </c>
      <c r="H43" s="151">
        <v>127786</v>
      </c>
      <c r="I43" s="151">
        <v>127787</v>
      </c>
      <c r="J43" s="151">
        <v>127788</v>
      </c>
      <c r="K43" s="151">
        <v>127789</v>
      </c>
      <c r="L43" s="151">
        <v>127790</v>
      </c>
      <c r="M43" s="151">
        <v>127791</v>
      </c>
    </row>
    <row r="44" spans="2:13" ht="23.25" x14ac:dyDescent="0.35">
      <c r="B44" s="135" t="s">
        <v>788</v>
      </c>
      <c r="C44" s="135" t="s">
        <v>787</v>
      </c>
      <c r="D44" s="135" t="s">
        <v>786</v>
      </c>
      <c r="E44" s="135" t="s">
        <v>785</v>
      </c>
      <c r="F44" s="135" t="s">
        <v>784</v>
      </c>
      <c r="G44" s="135" t="s">
        <v>783</v>
      </c>
      <c r="H44" s="135" t="s">
        <v>782</v>
      </c>
      <c r="I44" s="135" t="s">
        <v>781</v>
      </c>
      <c r="J44" s="135" t="s">
        <v>780</v>
      </c>
      <c r="K44" s="135" t="s">
        <v>779</v>
      </c>
      <c r="L44" s="135" t="s">
        <v>778</v>
      </c>
      <c r="M44" s="135" t="s">
        <v>777</v>
      </c>
    </row>
    <row r="45" spans="2:13" ht="17.25" customHeight="1" thickBot="1" x14ac:dyDescent="0.4">
      <c r="B45" s="151">
        <v>127792</v>
      </c>
      <c r="C45" s="151">
        <v>127793</v>
      </c>
      <c r="D45" s="151">
        <v>127794</v>
      </c>
      <c r="E45" s="151">
        <v>127795</v>
      </c>
      <c r="F45" s="151">
        <v>127796</v>
      </c>
      <c r="G45" s="151">
        <v>127797</v>
      </c>
      <c r="H45" s="151">
        <v>127798</v>
      </c>
      <c r="I45" s="151">
        <v>127799</v>
      </c>
      <c r="J45" s="151">
        <v>127800</v>
      </c>
      <c r="K45" s="151">
        <v>127801</v>
      </c>
      <c r="L45" s="151">
        <v>127802</v>
      </c>
      <c r="M45" s="151">
        <v>127803</v>
      </c>
    </row>
    <row r="46" spans="2:13" ht="23.25" x14ac:dyDescent="0.35">
      <c r="B46" s="135" t="s">
        <v>776</v>
      </c>
      <c r="C46" s="135" t="s">
        <v>775</v>
      </c>
      <c r="D46" s="135" t="s">
        <v>774</v>
      </c>
      <c r="E46" s="135" t="s">
        <v>773</v>
      </c>
      <c r="F46" s="135" t="s">
        <v>772</v>
      </c>
      <c r="G46" s="135" t="s">
        <v>771</v>
      </c>
      <c r="H46" s="135" t="s">
        <v>770</v>
      </c>
      <c r="I46" s="135" t="s">
        <v>769</v>
      </c>
      <c r="J46" s="135" t="s">
        <v>768</v>
      </c>
      <c r="K46" s="135" t="s">
        <v>767</v>
      </c>
      <c r="L46" s="135" t="s">
        <v>766</v>
      </c>
      <c r="M46" s="135" t="s">
        <v>765</v>
      </c>
    </row>
    <row r="47" spans="2:13" ht="17.25" customHeight="1" thickBot="1" x14ac:dyDescent="0.4">
      <c r="B47" s="151">
        <v>127804</v>
      </c>
      <c r="C47" s="151">
        <v>127805</v>
      </c>
      <c r="D47" s="151">
        <v>127806</v>
      </c>
      <c r="E47" s="151">
        <v>127807</v>
      </c>
      <c r="F47" s="151">
        <v>127808</v>
      </c>
      <c r="G47" s="151">
        <v>127809</v>
      </c>
      <c r="H47" s="151">
        <v>127810</v>
      </c>
      <c r="I47" s="151">
        <v>127811</v>
      </c>
      <c r="J47" s="151">
        <v>127812</v>
      </c>
      <c r="K47" s="151">
        <v>127813</v>
      </c>
      <c r="L47" s="151">
        <v>127814</v>
      </c>
      <c r="M47" s="151">
        <v>127815</v>
      </c>
    </row>
    <row r="48" spans="2:13" ht="23.25" x14ac:dyDescent="0.35">
      <c r="B48" s="135" t="s">
        <v>764</v>
      </c>
      <c r="C48" s="135" t="s">
        <v>763</v>
      </c>
      <c r="D48" s="135" t="s">
        <v>762</v>
      </c>
      <c r="E48" s="135" t="s">
        <v>761</v>
      </c>
      <c r="F48" s="135" t="s">
        <v>760</v>
      </c>
      <c r="G48" s="135" t="s">
        <v>759</v>
      </c>
      <c r="H48" s="135" t="s">
        <v>758</v>
      </c>
      <c r="I48" s="135" t="s">
        <v>757</v>
      </c>
      <c r="J48" s="135" t="s">
        <v>756</v>
      </c>
      <c r="K48" s="135" t="s">
        <v>755</v>
      </c>
      <c r="L48" s="135" t="s">
        <v>754</v>
      </c>
      <c r="M48" s="135" t="s">
        <v>753</v>
      </c>
    </row>
    <row r="49" spans="2:13" ht="17.25" customHeight="1" thickBot="1" x14ac:dyDescent="0.4">
      <c r="B49" s="151">
        <v>127816</v>
      </c>
      <c r="C49" s="151">
        <v>127817</v>
      </c>
      <c r="D49" s="151">
        <v>127818</v>
      </c>
      <c r="E49" s="151">
        <v>127819</v>
      </c>
      <c r="F49" s="151">
        <v>127820</v>
      </c>
      <c r="G49" s="151">
        <v>127821</v>
      </c>
      <c r="H49" s="151">
        <v>127822</v>
      </c>
      <c r="I49" s="151">
        <v>127823</v>
      </c>
      <c r="J49" s="151">
        <v>127824</v>
      </c>
      <c r="K49" s="151">
        <v>127825</v>
      </c>
      <c r="L49" s="151">
        <v>127826</v>
      </c>
      <c r="M49" s="151">
        <v>127827</v>
      </c>
    </row>
    <row r="50" spans="2:13" ht="23.25" x14ac:dyDescent="0.35">
      <c r="B50" s="135" t="s">
        <v>752</v>
      </c>
      <c r="C50" s="135" t="s">
        <v>751</v>
      </c>
      <c r="D50" s="135" t="s">
        <v>750</v>
      </c>
      <c r="E50" s="135" t="s">
        <v>749</v>
      </c>
      <c r="F50" s="135" t="s">
        <v>748</v>
      </c>
      <c r="G50" s="135" t="s">
        <v>747</v>
      </c>
      <c r="H50" s="135" t="s">
        <v>746</v>
      </c>
      <c r="I50" s="135" t="s">
        <v>745</v>
      </c>
      <c r="J50" s="135" t="s">
        <v>744</v>
      </c>
      <c r="K50" s="135" t="s">
        <v>743</v>
      </c>
      <c r="L50" s="135" t="s">
        <v>742</v>
      </c>
      <c r="M50" s="135" t="s">
        <v>741</v>
      </c>
    </row>
    <row r="51" spans="2:13" ht="17.25" customHeight="1" thickBot="1" x14ac:dyDescent="0.4">
      <c r="B51" s="151">
        <v>127828</v>
      </c>
      <c r="C51" s="151">
        <v>127829</v>
      </c>
      <c r="D51" s="151">
        <v>127830</v>
      </c>
      <c r="E51" s="151">
        <v>127831</v>
      </c>
      <c r="F51" s="151">
        <v>127832</v>
      </c>
      <c r="G51" s="151">
        <v>127833</v>
      </c>
      <c r="H51" s="151">
        <v>127834</v>
      </c>
      <c r="I51" s="151">
        <v>127835</v>
      </c>
      <c r="J51" s="151">
        <v>127836</v>
      </c>
      <c r="K51" s="151">
        <v>127837</v>
      </c>
      <c r="L51" s="151">
        <v>127838</v>
      </c>
      <c r="M51" s="151">
        <v>127839</v>
      </c>
    </row>
    <row r="52" spans="2:13" ht="23.25" x14ac:dyDescent="0.35">
      <c r="B52" s="135" t="s">
        <v>740</v>
      </c>
      <c r="C52" s="135" t="s">
        <v>739</v>
      </c>
      <c r="D52" s="135" t="s">
        <v>738</v>
      </c>
      <c r="E52" s="135" t="s">
        <v>737</v>
      </c>
      <c r="F52" s="135" t="s">
        <v>736</v>
      </c>
      <c r="G52" s="135" t="s">
        <v>735</v>
      </c>
      <c r="H52" s="135" t="s">
        <v>734</v>
      </c>
      <c r="I52" s="135" t="s">
        <v>733</v>
      </c>
      <c r="J52" s="135" t="s">
        <v>732</v>
      </c>
      <c r="K52" s="135" t="s">
        <v>731</v>
      </c>
      <c r="L52" s="135" t="s">
        <v>730</v>
      </c>
      <c r="M52" s="135" t="s">
        <v>729</v>
      </c>
    </row>
    <row r="53" spans="2:13" ht="17.25" customHeight="1" thickBot="1" x14ac:dyDescent="0.4">
      <c r="B53" s="151">
        <v>127840</v>
      </c>
      <c r="C53" s="151">
        <v>127841</v>
      </c>
      <c r="D53" s="151">
        <v>127842</v>
      </c>
      <c r="E53" s="151">
        <v>127843</v>
      </c>
      <c r="F53" s="151">
        <v>127844</v>
      </c>
      <c r="G53" s="151">
        <v>127845</v>
      </c>
      <c r="H53" s="151">
        <v>127846</v>
      </c>
      <c r="I53" s="151">
        <v>127847</v>
      </c>
      <c r="J53" s="151">
        <v>127848</v>
      </c>
      <c r="K53" s="151">
        <v>127849</v>
      </c>
      <c r="L53" s="151">
        <v>127850</v>
      </c>
      <c r="M53" s="151">
        <v>127851</v>
      </c>
    </row>
    <row r="54" spans="2:13" ht="23.25" x14ac:dyDescent="0.35">
      <c r="B54" s="135" t="s">
        <v>728</v>
      </c>
      <c r="C54" s="135" t="s">
        <v>727</v>
      </c>
      <c r="D54" s="135" t="s">
        <v>726</v>
      </c>
      <c r="E54" s="135" t="s">
        <v>725</v>
      </c>
      <c r="F54" s="135" t="s">
        <v>724</v>
      </c>
      <c r="G54" s="135" t="s">
        <v>723</v>
      </c>
      <c r="H54" s="135" t="s">
        <v>722</v>
      </c>
      <c r="I54" s="135" t="s">
        <v>721</v>
      </c>
      <c r="J54" s="135" t="s">
        <v>720</v>
      </c>
      <c r="K54" s="135" t="s">
        <v>719</v>
      </c>
      <c r="L54" s="135" t="s">
        <v>718</v>
      </c>
      <c r="M54" s="135" t="s">
        <v>717</v>
      </c>
    </row>
    <row r="55" spans="2:13" ht="17.25" customHeight="1" thickBot="1" x14ac:dyDescent="0.4">
      <c r="B55" s="151">
        <v>127852</v>
      </c>
      <c r="C55" s="151">
        <v>127853</v>
      </c>
      <c r="D55" s="151">
        <v>127854</v>
      </c>
      <c r="E55" s="151">
        <v>127855</v>
      </c>
      <c r="F55" s="151">
        <v>127856</v>
      </c>
      <c r="G55" s="151">
        <v>127857</v>
      </c>
      <c r="H55" s="151">
        <v>127858</v>
      </c>
      <c r="I55" s="151">
        <v>127859</v>
      </c>
      <c r="J55" s="151">
        <v>127860</v>
      </c>
      <c r="K55" s="151">
        <v>127861</v>
      </c>
      <c r="L55" s="151">
        <v>127862</v>
      </c>
      <c r="M55" s="151">
        <v>127863</v>
      </c>
    </row>
    <row r="56" spans="2:13" ht="23.25" x14ac:dyDescent="0.35">
      <c r="B56" s="135" t="s">
        <v>716</v>
      </c>
      <c r="C56" s="135" t="s">
        <v>715</v>
      </c>
      <c r="D56" s="135" t="s">
        <v>714</v>
      </c>
      <c r="E56" s="135" t="s">
        <v>713</v>
      </c>
      <c r="F56" s="135" t="s">
        <v>712</v>
      </c>
      <c r="G56" s="135" t="s">
        <v>711</v>
      </c>
      <c r="H56" s="135" t="s">
        <v>710</v>
      </c>
      <c r="I56" s="135" t="s">
        <v>709</v>
      </c>
      <c r="J56" s="135" t="s">
        <v>708</v>
      </c>
      <c r="K56" s="135" t="s">
        <v>707</v>
      </c>
      <c r="L56" s="135" t="s">
        <v>706</v>
      </c>
      <c r="M56" s="135" t="s">
        <v>705</v>
      </c>
    </row>
    <row r="57" spans="2:13" ht="17.25" customHeight="1" thickBot="1" x14ac:dyDescent="0.4">
      <c r="B57" s="151">
        <v>127864</v>
      </c>
      <c r="C57" s="151">
        <v>127865</v>
      </c>
      <c r="D57" s="151">
        <v>127866</v>
      </c>
      <c r="E57" s="151">
        <v>127867</v>
      </c>
      <c r="F57" s="151">
        <v>127868</v>
      </c>
      <c r="G57" s="151">
        <v>127869</v>
      </c>
      <c r="H57" s="151">
        <v>127870</v>
      </c>
      <c r="I57" s="151">
        <v>127871</v>
      </c>
      <c r="J57" s="151">
        <v>127872</v>
      </c>
      <c r="K57" s="151">
        <v>127873</v>
      </c>
      <c r="L57" s="151">
        <v>127874</v>
      </c>
      <c r="M57" s="151">
        <v>127875</v>
      </c>
    </row>
    <row r="58" spans="2:13" ht="23.25" x14ac:dyDescent="0.35">
      <c r="B58" s="135" t="s">
        <v>704</v>
      </c>
      <c r="C58" s="135" t="s">
        <v>703</v>
      </c>
      <c r="D58" s="135" t="s">
        <v>702</v>
      </c>
      <c r="E58" s="135" t="s">
        <v>701</v>
      </c>
      <c r="F58" s="135" t="s">
        <v>700</v>
      </c>
      <c r="G58" s="135" t="s">
        <v>699</v>
      </c>
      <c r="H58" s="135" t="s">
        <v>698</v>
      </c>
      <c r="I58" s="135" t="s">
        <v>697</v>
      </c>
      <c r="J58" s="135" t="s">
        <v>696</v>
      </c>
      <c r="K58" s="135" t="s">
        <v>695</v>
      </c>
      <c r="L58" s="135" t="s">
        <v>694</v>
      </c>
      <c r="M58" s="135" t="s">
        <v>693</v>
      </c>
    </row>
    <row r="59" spans="2:13" ht="17.25" customHeight="1" thickBot="1" x14ac:dyDescent="0.4">
      <c r="B59" s="151">
        <v>127876</v>
      </c>
      <c r="C59" s="151">
        <v>127877</v>
      </c>
      <c r="D59" s="151">
        <v>127878</v>
      </c>
      <c r="E59" s="151">
        <v>127879</v>
      </c>
      <c r="F59" s="151">
        <v>127880</v>
      </c>
      <c r="G59" s="151">
        <v>127881</v>
      </c>
      <c r="H59" s="151">
        <v>127882</v>
      </c>
      <c r="I59" s="151">
        <v>127883</v>
      </c>
      <c r="J59" s="151">
        <v>127884</v>
      </c>
      <c r="K59" s="151">
        <v>127885</v>
      </c>
      <c r="L59" s="151">
        <v>127886</v>
      </c>
      <c r="M59" s="151">
        <v>127887</v>
      </c>
    </row>
    <row r="60" spans="2:13" ht="23.25" x14ac:dyDescent="0.35">
      <c r="B60" s="135" t="s">
        <v>692</v>
      </c>
      <c r="C60" s="135" t="s">
        <v>691</v>
      </c>
      <c r="D60" s="135" t="s">
        <v>690</v>
      </c>
      <c r="E60" s="135" t="s">
        <v>689</v>
      </c>
      <c r="F60" s="135" t="s">
        <v>688</v>
      </c>
      <c r="G60" s="135" t="s">
        <v>687</v>
      </c>
      <c r="H60" s="135" t="s">
        <v>686</v>
      </c>
      <c r="I60" s="135" t="s">
        <v>685</v>
      </c>
      <c r="J60" s="135" t="s">
        <v>684</v>
      </c>
      <c r="K60" s="135" t="s">
        <v>683</v>
      </c>
      <c r="L60" s="135" t="s">
        <v>682</v>
      </c>
      <c r="M60" s="135" t="s">
        <v>681</v>
      </c>
    </row>
    <row r="61" spans="2:13" ht="17.25" customHeight="1" thickBot="1" x14ac:dyDescent="0.4">
      <c r="B61" s="151">
        <v>127888</v>
      </c>
      <c r="C61" s="151">
        <v>127889</v>
      </c>
      <c r="D61" s="151">
        <v>127890</v>
      </c>
      <c r="E61" s="151">
        <v>127891</v>
      </c>
      <c r="F61" s="151">
        <v>127892</v>
      </c>
      <c r="G61" s="151">
        <v>127893</v>
      </c>
      <c r="H61" s="151">
        <v>127894</v>
      </c>
      <c r="I61" s="151">
        <v>127895</v>
      </c>
      <c r="J61" s="151">
        <v>127896</v>
      </c>
      <c r="K61" s="151">
        <v>127897</v>
      </c>
      <c r="L61" s="151">
        <v>127898</v>
      </c>
      <c r="M61" s="151">
        <v>127899</v>
      </c>
    </row>
    <row r="62" spans="2:13" ht="23.25" x14ac:dyDescent="0.35">
      <c r="B62" s="135" t="s">
        <v>680</v>
      </c>
      <c r="C62" s="135" t="s">
        <v>679</v>
      </c>
      <c r="D62" s="135" t="s">
        <v>678</v>
      </c>
      <c r="E62" s="135" t="s">
        <v>677</v>
      </c>
      <c r="F62" s="135" t="s">
        <v>676</v>
      </c>
      <c r="G62" s="135" t="s">
        <v>675</v>
      </c>
      <c r="H62" s="135" t="s">
        <v>674</v>
      </c>
      <c r="I62" s="135" t="s">
        <v>673</v>
      </c>
      <c r="J62" s="135" t="s">
        <v>672</v>
      </c>
      <c r="K62" s="135" t="s">
        <v>671</v>
      </c>
      <c r="L62" s="135" t="s">
        <v>670</v>
      </c>
      <c r="M62" s="135" t="s">
        <v>669</v>
      </c>
    </row>
    <row r="63" spans="2:13" ht="17.25" customHeight="1" thickBot="1" x14ac:dyDescent="0.4">
      <c r="B63" s="151">
        <v>127900</v>
      </c>
      <c r="C63" s="151">
        <v>127901</v>
      </c>
      <c r="D63" s="151">
        <v>127902</v>
      </c>
      <c r="E63" s="151">
        <v>127903</v>
      </c>
      <c r="F63" s="151">
        <v>127904</v>
      </c>
      <c r="G63" s="151">
        <v>127905</v>
      </c>
      <c r="H63" s="151">
        <v>127906</v>
      </c>
      <c r="I63" s="151">
        <v>127907</v>
      </c>
      <c r="J63" s="151">
        <v>127908</v>
      </c>
      <c r="K63" s="151">
        <v>127909</v>
      </c>
      <c r="L63" s="151">
        <v>127910</v>
      </c>
      <c r="M63" s="151">
        <v>127911</v>
      </c>
    </row>
    <row r="64" spans="2:13" ht="23.25" x14ac:dyDescent="0.35">
      <c r="B64" s="135" t="s">
        <v>668</v>
      </c>
      <c r="C64" s="135" t="s">
        <v>667</v>
      </c>
      <c r="D64" s="135" t="s">
        <v>666</v>
      </c>
      <c r="E64" s="135" t="s">
        <v>665</v>
      </c>
      <c r="F64" s="135" t="s">
        <v>664</v>
      </c>
      <c r="G64" s="135" t="s">
        <v>663</v>
      </c>
      <c r="H64" s="135" t="s">
        <v>662</v>
      </c>
      <c r="I64" s="135" t="s">
        <v>661</v>
      </c>
      <c r="J64" s="135" t="s">
        <v>660</v>
      </c>
      <c r="K64" s="135" t="s">
        <v>659</v>
      </c>
      <c r="L64" s="135" t="s">
        <v>658</v>
      </c>
      <c r="M64" s="135" t="s">
        <v>657</v>
      </c>
    </row>
    <row r="65" spans="2:13" ht="17.25" customHeight="1" thickBot="1" x14ac:dyDescent="0.4">
      <c r="B65" s="151">
        <v>127912</v>
      </c>
      <c r="C65" s="151">
        <v>127913</v>
      </c>
      <c r="D65" s="151">
        <v>127914</v>
      </c>
      <c r="E65" s="151">
        <v>127915</v>
      </c>
      <c r="F65" s="151">
        <v>127916</v>
      </c>
      <c r="G65" s="151">
        <v>127917</v>
      </c>
      <c r="H65" s="151">
        <v>127918</v>
      </c>
      <c r="I65" s="151">
        <v>127919</v>
      </c>
      <c r="J65" s="151">
        <v>127920</v>
      </c>
      <c r="K65" s="151">
        <v>127921</v>
      </c>
      <c r="L65" s="151">
        <v>127922</v>
      </c>
      <c r="M65" s="151">
        <v>127923</v>
      </c>
    </row>
    <row r="66" spans="2:13" ht="23.25" x14ac:dyDescent="0.35">
      <c r="B66" s="135" t="s">
        <v>656</v>
      </c>
      <c r="C66" s="135" t="s">
        <v>655</v>
      </c>
      <c r="D66" s="135" t="s">
        <v>654</v>
      </c>
      <c r="E66" s="135" t="s">
        <v>653</v>
      </c>
      <c r="F66" s="135" t="s">
        <v>652</v>
      </c>
      <c r="G66" s="135" t="s">
        <v>651</v>
      </c>
      <c r="H66" s="135" t="s">
        <v>650</v>
      </c>
      <c r="I66" s="135" t="s">
        <v>649</v>
      </c>
      <c r="J66" s="135" t="s">
        <v>648</v>
      </c>
      <c r="K66" s="135" t="s">
        <v>647</v>
      </c>
      <c r="L66" s="135" t="s">
        <v>646</v>
      </c>
      <c r="M66" s="135" t="s">
        <v>645</v>
      </c>
    </row>
    <row r="67" spans="2:13" ht="17.25" customHeight="1" thickBot="1" x14ac:dyDescent="0.4">
      <c r="B67" s="151">
        <v>127924</v>
      </c>
      <c r="C67" s="151">
        <v>127925</v>
      </c>
      <c r="D67" s="151">
        <v>127926</v>
      </c>
      <c r="E67" s="151">
        <v>127927</v>
      </c>
      <c r="F67" s="151">
        <v>127928</v>
      </c>
      <c r="G67" s="151">
        <v>127929</v>
      </c>
      <c r="H67" s="151">
        <v>127930</v>
      </c>
      <c r="I67" s="151">
        <v>127931</v>
      </c>
      <c r="J67" s="151">
        <v>127932</v>
      </c>
      <c r="K67" s="151">
        <v>127933</v>
      </c>
      <c r="L67" s="151">
        <v>127934</v>
      </c>
      <c r="M67" s="151">
        <v>127935</v>
      </c>
    </row>
    <row r="68" spans="2:13" ht="23.25" x14ac:dyDescent="0.35">
      <c r="B68" s="135" t="s">
        <v>644</v>
      </c>
      <c r="C68" s="135" t="s">
        <v>643</v>
      </c>
      <c r="D68" s="135" t="s">
        <v>642</v>
      </c>
      <c r="E68" s="135" t="s">
        <v>641</v>
      </c>
      <c r="F68" s="135" t="s">
        <v>640</v>
      </c>
      <c r="G68" s="135" t="s">
        <v>639</v>
      </c>
      <c r="H68" s="135" t="s">
        <v>638</v>
      </c>
      <c r="I68" s="135" t="s">
        <v>637</v>
      </c>
      <c r="J68" s="135" t="s">
        <v>636</v>
      </c>
      <c r="K68" s="135" t="s">
        <v>635</v>
      </c>
      <c r="L68" s="135" t="s">
        <v>634</v>
      </c>
      <c r="M68" s="135" t="s">
        <v>633</v>
      </c>
    </row>
    <row r="69" spans="2:13" ht="17.25" customHeight="1" thickBot="1" x14ac:dyDescent="0.4">
      <c r="B69" s="151">
        <v>127936</v>
      </c>
      <c r="C69" s="151">
        <v>127937</v>
      </c>
      <c r="D69" s="151">
        <v>127938</v>
      </c>
      <c r="E69" s="151">
        <v>127939</v>
      </c>
      <c r="F69" s="151">
        <v>127940</v>
      </c>
      <c r="G69" s="151">
        <v>127941</v>
      </c>
      <c r="H69" s="151">
        <v>127942</v>
      </c>
      <c r="I69" s="151">
        <v>127943</v>
      </c>
      <c r="J69" s="151">
        <v>127944</v>
      </c>
      <c r="K69" s="151">
        <v>127945</v>
      </c>
      <c r="L69" s="151">
        <v>127946</v>
      </c>
      <c r="M69" s="151">
        <v>127947</v>
      </c>
    </row>
    <row r="70" spans="2:13" ht="23.25" x14ac:dyDescent="0.35">
      <c r="B70" s="135" t="s">
        <v>632</v>
      </c>
      <c r="C70" s="135" t="s">
        <v>631</v>
      </c>
      <c r="D70" s="135" t="s">
        <v>630</v>
      </c>
      <c r="E70" s="135" t="s">
        <v>629</v>
      </c>
      <c r="F70" s="135" t="s">
        <v>628</v>
      </c>
      <c r="G70" s="135" t="s">
        <v>627</v>
      </c>
      <c r="H70" s="135" t="s">
        <v>626</v>
      </c>
      <c r="I70" s="135" t="s">
        <v>625</v>
      </c>
      <c r="J70" s="135" t="s">
        <v>624</v>
      </c>
      <c r="K70" s="135" t="s">
        <v>623</v>
      </c>
      <c r="L70" s="135" t="s">
        <v>622</v>
      </c>
      <c r="M70" s="135" t="s">
        <v>621</v>
      </c>
    </row>
    <row r="71" spans="2:13" ht="17.25" customHeight="1" thickBot="1" x14ac:dyDescent="0.4">
      <c r="B71" s="151">
        <v>127948</v>
      </c>
      <c r="C71" s="151">
        <v>127949</v>
      </c>
      <c r="D71" s="151">
        <v>127950</v>
      </c>
      <c r="E71" s="151">
        <v>127951</v>
      </c>
      <c r="F71" s="151">
        <v>127952</v>
      </c>
      <c r="G71" s="151">
        <v>127953</v>
      </c>
      <c r="H71" s="151">
        <v>127954</v>
      </c>
      <c r="I71" s="151">
        <v>127955</v>
      </c>
      <c r="J71" s="151">
        <v>127956</v>
      </c>
      <c r="K71" s="151">
        <v>127957</v>
      </c>
      <c r="L71" s="151">
        <v>127958</v>
      </c>
      <c r="M71" s="151">
        <v>127959</v>
      </c>
    </row>
    <row r="72" spans="2:13" ht="23.25" x14ac:dyDescent="0.35">
      <c r="B72" s="135" t="s">
        <v>620</v>
      </c>
      <c r="C72" s="135" t="s">
        <v>619</v>
      </c>
      <c r="D72" s="135" t="s">
        <v>618</v>
      </c>
      <c r="E72" s="135" t="s">
        <v>617</v>
      </c>
      <c r="F72" s="135" t="s">
        <v>616</v>
      </c>
      <c r="G72" s="135" t="s">
        <v>615</v>
      </c>
      <c r="H72" s="135" t="s">
        <v>614</v>
      </c>
      <c r="I72" s="135" t="s">
        <v>613</v>
      </c>
      <c r="J72" s="135" t="s">
        <v>612</v>
      </c>
      <c r="K72" s="135" t="s">
        <v>611</v>
      </c>
      <c r="L72" s="135" t="s">
        <v>610</v>
      </c>
      <c r="M72" s="135" t="s">
        <v>609</v>
      </c>
    </row>
    <row r="73" spans="2:13" ht="17.25" customHeight="1" thickBot="1" x14ac:dyDescent="0.4">
      <c r="B73" s="151">
        <v>127960</v>
      </c>
      <c r="C73" s="151">
        <v>127961</v>
      </c>
      <c r="D73" s="151">
        <v>127962</v>
      </c>
      <c r="E73" s="151">
        <v>127963</v>
      </c>
      <c r="F73" s="151">
        <v>127964</v>
      </c>
      <c r="G73" s="151">
        <v>127965</v>
      </c>
      <c r="H73" s="151">
        <v>127966</v>
      </c>
      <c r="I73" s="151">
        <v>127967</v>
      </c>
      <c r="J73" s="151">
        <v>127968</v>
      </c>
      <c r="K73" s="151">
        <v>127969</v>
      </c>
      <c r="L73" s="151">
        <v>127970</v>
      </c>
      <c r="M73" s="151">
        <v>127971</v>
      </c>
    </row>
    <row r="74" spans="2:13" ht="23.25" x14ac:dyDescent="0.35">
      <c r="B74" s="135" t="s">
        <v>608</v>
      </c>
      <c r="C74" s="135" t="s">
        <v>607</v>
      </c>
      <c r="D74" s="135" t="s">
        <v>606</v>
      </c>
      <c r="E74" s="135" t="s">
        <v>605</v>
      </c>
      <c r="F74" s="135" t="s">
        <v>604</v>
      </c>
      <c r="G74" s="135" t="s">
        <v>603</v>
      </c>
      <c r="H74" s="135" t="s">
        <v>602</v>
      </c>
      <c r="I74" s="135" t="s">
        <v>601</v>
      </c>
      <c r="J74" s="135" t="s">
        <v>600</v>
      </c>
      <c r="K74" s="135" t="s">
        <v>599</v>
      </c>
      <c r="L74" s="135" t="s">
        <v>598</v>
      </c>
      <c r="M74" s="135" t="s">
        <v>597</v>
      </c>
    </row>
    <row r="75" spans="2:13" ht="17.25" customHeight="1" thickBot="1" x14ac:dyDescent="0.4">
      <c r="B75" s="151">
        <v>127972</v>
      </c>
      <c r="C75" s="151">
        <v>127973</v>
      </c>
      <c r="D75" s="151">
        <v>127974</v>
      </c>
      <c r="E75" s="151">
        <v>127975</v>
      </c>
      <c r="F75" s="151">
        <v>127976</v>
      </c>
      <c r="G75" s="151">
        <v>127977</v>
      </c>
      <c r="H75" s="151">
        <v>127978</v>
      </c>
      <c r="I75" s="151">
        <v>127979</v>
      </c>
      <c r="J75" s="151">
        <v>127980</v>
      </c>
      <c r="K75" s="151">
        <v>127981</v>
      </c>
      <c r="L75" s="151">
        <v>127982</v>
      </c>
      <c r="M75" s="151">
        <v>127983</v>
      </c>
    </row>
    <row r="76" spans="2:13" ht="23.25" x14ac:dyDescent="0.35">
      <c r="B76" s="135" t="s">
        <v>596</v>
      </c>
      <c r="C76" s="135" t="s">
        <v>595</v>
      </c>
      <c r="D76" s="135" t="s">
        <v>594</v>
      </c>
      <c r="E76" s="135" t="s">
        <v>593</v>
      </c>
      <c r="F76" s="135" t="s">
        <v>592</v>
      </c>
      <c r="G76" s="135" t="s">
        <v>591</v>
      </c>
      <c r="H76" s="135" t="s">
        <v>590</v>
      </c>
      <c r="I76" s="135" t="s">
        <v>589</v>
      </c>
      <c r="J76" s="135" t="s">
        <v>588</v>
      </c>
      <c r="K76" s="135" t="s">
        <v>587</v>
      </c>
      <c r="L76" s="135" t="s">
        <v>586</v>
      </c>
      <c r="M76" s="135" t="s">
        <v>585</v>
      </c>
    </row>
    <row r="77" spans="2:13" ht="17.25" customHeight="1" thickBot="1" x14ac:dyDescent="0.4">
      <c r="B77" s="151">
        <v>127984</v>
      </c>
      <c r="C77" s="151">
        <v>127985</v>
      </c>
      <c r="D77" s="151">
        <v>127986</v>
      </c>
      <c r="E77" s="151">
        <v>127987</v>
      </c>
      <c r="F77" s="151">
        <v>127988</v>
      </c>
      <c r="G77" s="151">
        <v>127989</v>
      </c>
      <c r="H77" s="151">
        <v>127990</v>
      </c>
      <c r="I77" s="151">
        <v>127991</v>
      </c>
      <c r="J77" s="151">
        <v>127992</v>
      </c>
      <c r="K77" s="151">
        <v>127993</v>
      </c>
      <c r="L77" s="151">
        <v>127994</v>
      </c>
      <c r="M77" s="151">
        <v>127995</v>
      </c>
    </row>
    <row r="78" spans="2:13" ht="23.25" x14ac:dyDescent="0.35">
      <c r="B78" s="135" t="s">
        <v>584</v>
      </c>
      <c r="C78" s="135" t="s">
        <v>583</v>
      </c>
      <c r="D78" s="135" t="s">
        <v>582</v>
      </c>
      <c r="E78" s="135" t="s">
        <v>581</v>
      </c>
      <c r="F78" s="135" t="s">
        <v>580</v>
      </c>
      <c r="G78" s="135" t="s">
        <v>579</v>
      </c>
      <c r="H78" s="135" t="s">
        <v>578</v>
      </c>
      <c r="I78" s="135" t="s">
        <v>577</v>
      </c>
      <c r="J78" s="135" t="s">
        <v>576</v>
      </c>
      <c r="K78" s="135" t="s">
        <v>575</v>
      </c>
      <c r="L78" s="135" t="s">
        <v>574</v>
      </c>
      <c r="M78" s="135" t="s">
        <v>573</v>
      </c>
    </row>
    <row r="79" spans="2:13" ht="17.25" customHeight="1" thickBot="1" x14ac:dyDescent="0.4">
      <c r="B79" s="151">
        <v>127996</v>
      </c>
      <c r="C79" s="151">
        <v>127997</v>
      </c>
      <c r="D79" s="151">
        <v>127998</v>
      </c>
      <c r="E79" s="151">
        <v>127999</v>
      </c>
      <c r="F79" s="151">
        <v>128000</v>
      </c>
      <c r="G79" s="151">
        <v>128001</v>
      </c>
      <c r="H79" s="151">
        <v>128002</v>
      </c>
      <c r="I79" s="151">
        <v>128003</v>
      </c>
      <c r="J79" s="151">
        <v>128004</v>
      </c>
      <c r="K79" s="151">
        <v>128005</v>
      </c>
      <c r="L79" s="151">
        <v>128006</v>
      </c>
      <c r="M79" s="151">
        <v>128007</v>
      </c>
    </row>
    <row r="80" spans="2:13" ht="23.25" x14ac:dyDescent="0.35">
      <c r="B80" s="135" t="s">
        <v>572</v>
      </c>
      <c r="C80" s="135" t="s">
        <v>571</v>
      </c>
      <c r="D80" s="135" t="s">
        <v>570</v>
      </c>
      <c r="E80" s="135" t="s">
        <v>569</v>
      </c>
      <c r="F80" s="135" t="s">
        <v>568</v>
      </c>
      <c r="G80" s="135" t="s">
        <v>567</v>
      </c>
      <c r="H80" s="135" t="s">
        <v>566</v>
      </c>
      <c r="I80" s="135" t="s">
        <v>565</v>
      </c>
      <c r="J80" s="135" t="s">
        <v>564</v>
      </c>
      <c r="K80" s="135" t="s">
        <v>563</v>
      </c>
      <c r="L80" s="135" t="s">
        <v>562</v>
      </c>
      <c r="M80" s="135" t="s">
        <v>561</v>
      </c>
    </row>
    <row r="81" spans="2:13" ht="17.25" customHeight="1" thickBot="1" x14ac:dyDescent="0.4">
      <c r="B81" s="151">
        <v>128008</v>
      </c>
      <c r="C81" s="151">
        <v>128009</v>
      </c>
      <c r="D81" s="151">
        <v>128010</v>
      </c>
      <c r="E81" s="151">
        <v>128011</v>
      </c>
      <c r="F81" s="151">
        <v>128012</v>
      </c>
      <c r="G81" s="151">
        <v>128013</v>
      </c>
      <c r="H81" s="151">
        <v>128014</v>
      </c>
      <c r="I81" s="151">
        <v>128015</v>
      </c>
      <c r="J81" s="151">
        <v>128016</v>
      </c>
      <c r="K81" s="151">
        <v>128017</v>
      </c>
      <c r="L81" s="151">
        <v>128018</v>
      </c>
      <c r="M81" s="151">
        <v>128019</v>
      </c>
    </row>
    <row r="82" spans="2:13" ht="23.25" x14ac:dyDescent="0.35">
      <c r="B82" s="135" t="s">
        <v>560</v>
      </c>
      <c r="C82" s="135" t="s">
        <v>559</v>
      </c>
      <c r="D82" s="135" t="s">
        <v>558</v>
      </c>
      <c r="E82" s="135" t="s">
        <v>557</v>
      </c>
      <c r="F82" s="135" t="s">
        <v>556</v>
      </c>
      <c r="G82" s="135" t="s">
        <v>555</v>
      </c>
      <c r="H82" s="135" t="s">
        <v>554</v>
      </c>
      <c r="I82" s="135" t="s">
        <v>553</v>
      </c>
      <c r="J82" s="135" t="s">
        <v>552</v>
      </c>
      <c r="K82" s="135" t="s">
        <v>551</v>
      </c>
      <c r="L82" s="135" t="s">
        <v>550</v>
      </c>
      <c r="M82" s="135" t="s">
        <v>549</v>
      </c>
    </row>
    <row r="83" spans="2:13" ht="17.25" customHeight="1" thickBot="1" x14ac:dyDescent="0.4">
      <c r="B83" s="151">
        <v>128020</v>
      </c>
      <c r="C83" s="151">
        <v>128021</v>
      </c>
      <c r="D83" s="151">
        <v>128022</v>
      </c>
      <c r="E83" s="151">
        <v>128023</v>
      </c>
      <c r="F83" s="151">
        <v>128024</v>
      </c>
      <c r="G83" s="151">
        <v>128025</v>
      </c>
      <c r="H83" s="151">
        <v>128026</v>
      </c>
      <c r="I83" s="151">
        <v>128027</v>
      </c>
      <c r="J83" s="151">
        <v>128028</v>
      </c>
      <c r="K83" s="151">
        <v>128029</v>
      </c>
      <c r="L83" s="151">
        <v>128030</v>
      </c>
      <c r="M83" s="151">
        <v>128031</v>
      </c>
    </row>
    <row r="84" spans="2:13" ht="23.25" x14ac:dyDescent="0.35">
      <c r="B84" s="135" t="s">
        <v>548</v>
      </c>
      <c r="C84" s="135" t="s">
        <v>547</v>
      </c>
      <c r="D84" s="135" t="s">
        <v>546</v>
      </c>
      <c r="E84" s="135" t="s">
        <v>545</v>
      </c>
      <c r="F84" s="135" t="s">
        <v>544</v>
      </c>
      <c r="G84" s="135" t="s">
        <v>543</v>
      </c>
      <c r="H84" s="135" t="s">
        <v>542</v>
      </c>
      <c r="I84" s="135" t="s">
        <v>541</v>
      </c>
      <c r="J84" s="135" t="s">
        <v>540</v>
      </c>
      <c r="K84" s="135" t="s">
        <v>539</v>
      </c>
      <c r="L84" s="135" t="s">
        <v>538</v>
      </c>
      <c r="M84" s="135" t="s">
        <v>537</v>
      </c>
    </row>
    <row r="85" spans="2:13" ht="17.25" customHeight="1" thickBot="1" x14ac:dyDescent="0.4">
      <c r="B85" s="151">
        <v>128032</v>
      </c>
      <c r="C85" s="151">
        <v>128033</v>
      </c>
      <c r="D85" s="151">
        <v>128034</v>
      </c>
      <c r="E85" s="151">
        <v>128035</v>
      </c>
      <c r="F85" s="151">
        <v>128036</v>
      </c>
      <c r="G85" s="151">
        <v>128037</v>
      </c>
      <c r="H85" s="151">
        <v>128038</v>
      </c>
      <c r="I85" s="151">
        <v>128039</v>
      </c>
      <c r="J85" s="151">
        <v>128040</v>
      </c>
      <c r="K85" s="151">
        <v>128041</v>
      </c>
      <c r="L85" s="151">
        <v>128042</v>
      </c>
      <c r="M85" s="151">
        <v>128043</v>
      </c>
    </row>
    <row r="86" spans="2:13" ht="23.25" x14ac:dyDescent="0.35">
      <c r="B86" s="135" t="s">
        <v>536</v>
      </c>
      <c r="C86" s="135" t="s">
        <v>535</v>
      </c>
      <c r="D86" s="135" t="s">
        <v>534</v>
      </c>
      <c r="E86" s="135" t="s">
        <v>533</v>
      </c>
      <c r="F86" s="135" t="s">
        <v>532</v>
      </c>
      <c r="G86" s="135" t="s">
        <v>531</v>
      </c>
      <c r="H86" s="135" t="s">
        <v>530</v>
      </c>
      <c r="I86" s="135" t="s">
        <v>529</v>
      </c>
      <c r="J86" s="135" t="s">
        <v>528</v>
      </c>
      <c r="K86" s="135" t="s">
        <v>527</v>
      </c>
      <c r="L86" s="135" t="s">
        <v>526</v>
      </c>
      <c r="M86" s="135" t="s">
        <v>525</v>
      </c>
    </row>
    <row r="87" spans="2:13" ht="17.25" customHeight="1" thickBot="1" x14ac:dyDescent="0.4">
      <c r="B87" s="151">
        <v>128044</v>
      </c>
      <c r="C87" s="151">
        <v>128045</v>
      </c>
      <c r="D87" s="151">
        <v>128046</v>
      </c>
      <c r="E87" s="151">
        <v>128047</v>
      </c>
      <c r="F87" s="151">
        <v>128048</v>
      </c>
      <c r="G87" s="151">
        <v>128049</v>
      </c>
      <c r="H87" s="151">
        <v>128050</v>
      </c>
      <c r="I87" s="151">
        <v>128051</v>
      </c>
      <c r="J87" s="151">
        <v>128052</v>
      </c>
      <c r="K87" s="151">
        <v>128053</v>
      </c>
      <c r="L87" s="151">
        <v>128054</v>
      </c>
      <c r="M87" s="151">
        <v>128055</v>
      </c>
    </row>
    <row r="88" spans="2:13" ht="23.25" x14ac:dyDescent="0.35">
      <c r="B88" s="135" t="s">
        <v>524</v>
      </c>
      <c r="C88" s="135" t="s">
        <v>523</v>
      </c>
      <c r="D88" s="135" t="s">
        <v>522</v>
      </c>
      <c r="E88" s="135" t="s">
        <v>521</v>
      </c>
      <c r="F88" s="135" t="s">
        <v>520</v>
      </c>
      <c r="G88" s="135" t="s">
        <v>519</v>
      </c>
      <c r="H88" s="135" t="s">
        <v>518</v>
      </c>
      <c r="I88" s="135" t="s">
        <v>517</v>
      </c>
      <c r="J88" s="135" t="s">
        <v>516</v>
      </c>
      <c r="K88" s="135" t="s">
        <v>515</v>
      </c>
      <c r="L88" s="135" t="s">
        <v>514</v>
      </c>
      <c r="M88" s="135" t="s">
        <v>513</v>
      </c>
    </row>
    <row r="89" spans="2:13" ht="17.25" customHeight="1" thickBot="1" x14ac:dyDescent="0.4">
      <c r="B89" s="151">
        <v>128056</v>
      </c>
      <c r="C89" s="151">
        <v>128057</v>
      </c>
      <c r="D89" s="151">
        <v>128058</v>
      </c>
      <c r="E89" s="151">
        <v>128059</v>
      </c>
      <c r="F89" s="151">
        <v>128060</v>
      </c>
      <c r="G89" s="151">
        <v>128061</v>
      </c>
      <c r="H89" s="151">
        <v>128062</v>
      </c>
      <c r="I89" s="151">
        <v>128063</v>
      </c>
      <c r="J89" s="151">
        <v>128064</v>
      </c>
      <c r="K89" s="151">
        <v>128065</v>
      </c>
      <c r="L89" s="151">
        <v>128066</v>
      </c>
      <c r="M89" s="151">
        <v>128067</v>
      </c>
    </row>
    <row r="90" spans="2:13" ht="23.25" x14ac:dyDescent="0.35">
      <c r="B90" s="135" t="s">
        <v>512</v>
      </c>
      <c r="C90" s="135" t="s">
        <v>511</v>
      </c>
      <c r="D90" s="135" t="s">
        <v>510</v>
      </c>
      <c r="E90" s="135" t="s">
        <v>509</v>
      </c>
      <c r="F90" s="135" t="s">
        <v>508</v>
      </c>
      <c r="G90" s="135" t="s">
        <v>507</v>
      </c>
      <c r="H90" s="135" t="s">
        <v>506</v>
      </c>
      <c r="I90" s="135" t="s">
        <v>505</v>
      </c>
      <c r="J90" s="135" t="s">
        <v>504</v>
      </c>
      <c r="K90" s="135" t="s">
        <v>503</v>
      </c>
      <c r="L90" s="135" t="s">
        <v>502</v>
      </c>
      <c r="M90" s="135" t="s">
        <v>501</v>
      </c>
    </row>
    <row r="91" spans="2:13" ht="17.25" customHeight="1" thickBot="1" x14ac:dyDescent="0.4">
      <c r="B91" s="151">
        <v>128068</v>
      </c>
      <c r="C91" s="151">
        <v>128069</v>
      </c>
      <c r="D91" s="151">
        <v>128070</v>
      </c>
      <c r="E91" s="151">
        <v>128071</v>
      </c>
      <c r="F91" s="151">
        <v>128072</v>
      </c>
      <c r="G91" s="151">
        <v>128073</v>
      </c>
      <c r="H91" s="151">
        <v>128074</v>
      </c>
      <c r="I91" s="151">
        <v>128075</v>
      </c>
      <c r="J91" s="151">
        <v>128076</v>
      </c>
      <c r="K91" s="151">
        <v>128077</v>
      </c>
      <c r="L91" s="151">
        <v>128078</v>
      </c>
      <c r="M91" s="151">
        <v>128079</v>
      </c>
    </row>
    <row r="92" spans="2:13" ht="23.25" x14ac:dyDescent="0.35">
      <c r="B92" s="135" t="s">
        <v>500</v>
      </c>
      <c r="C92" s="135" t="s">
        <v>499</v>
      </c>
      <c r="D92" s="135" t="s">
        <v>498</v>
      </c>
      <c r="E92" s="135" t="s">
        <v>497</v>
      </c>
      <c r="F92" s="135" t="s">
        <v>496</v>
      </c>
      <c r="G92" s="135" t="s">
        <v>495</v>
      </c>
      <c r="H92" s="135" t="s">
        <v>494</v>
      </c>
      <c r="I92" s="135" t="s">
        <v>493</v>
      </c>
      <c r="J92" s="135" t="s">
        <v>492</v>
      </c>
      <c r="K92" s="135" t="s">
        <v>491</v>
      </c>
      <c r="L92" s="135" t="s">
        <v>490</v>
      </c>
      <c r="M92" s="135" t="s">
        <v>489</v>
      </c>
    </row>
    <row r="93" spans="2:13" ht="17.25" customHeight="1" thickBot="1" x14ac:dyDescent="0.4">
      <c r="B93" s="151">
        <v>128080</v>
      </c>
      <c r="C93" s="151">
        <v>128081</v>
      </c>
      <c r="D93" s="151">
        <v>128082</v>
      </c>
      <c r="E93" s="151">
        <v>128083</v>
      </c>
      <c r="F93" s="151">
        <v>128084</v>
      </c>
      <c r="G93" s="151">
        <v>128085</v>
      </c>
      <c r="H93" s="151">
        <v>128086</v>
      </c>
      <c r="I93" s="151">
        <v>128087</v>
      </c>
      <c r="J93" s="151">
        <v>128088</v>
      </c>
      <c r="K93" s="151">
        <v>128089</v>
      </c>
      <c r="L93" s="151">
        <v>128090</v>
      </c>
      <c r="M93" s="151">
        <v>128091</v>
      </c>
    </row>
    <row r="94" spans="2:13" ht="23.25" x14ac:dyDescent="0.35">
      <c r="B94" s="135" t="s">
        <v>488</v>
      </c>
      <c r="C94" s="135" t="s">
        <v>487</v>
      </c>
      <c r="D94" s="135" t="s">
        <v>486</v>
      </c>
      <c r="E94" s="135" t="s">
        <v>485</v>
      </c>
      <c r="F94" s="135" t="s">
        <v>484</v>
      </c>
      <c r="G94" s="135" t="s">
        <v>483</v>
      </c>
      <c r="H94" s="135" t="s">
        <v>482</v>
      </c>
      <c r="I94" s="135" t="s">
        <v>481</v>
      </c>
      <c r="J94" s="135" t="s">
        <v>480</v>
      </c>
      <c r="K94" s="135" t="s">
        <v>479</v>
      </c>
      <c r="L94" s="135" t="s">
        <v>478</v>
      </c>
      <c r="M94" s="135" t="s">
        <v>477</v>
      </c>
    </row>
    <row r="95" spans="2:13" ht="17.25" customHeight="1" thickBot="1" x14ac:dyDescent="0.4">
      <c r="B95" s="151">
        <v>128092</v>
      </c>
      <c r="C95" s="151">
        <v>128093</v>
      </c>
      <c r="D95" s="151">
        <v>128094</v>
      </c>
      <c r="E95" s="151">
        <v>128095</v>
      </c>
      <c r="F95" s="151">
        <v>128096</v>
      </c>
      <c r="G95" s="151">
        <v>128097</v>
      </c>
      <c r="H95" s="151">
        <v>128098</v>
      </c>
      <c r="I95" s="151">
        <v>128099</v>
      </c>
      <c r="J95" s="151">
        <v>128100</v>
      </c>
      <c r="K95" s="151">
        <v>128101</v>
      </c>
      <c r="L95" s="151">
        <v>128102</v>
      </c>
      <c r="M95" s="151">
        <v>128103</v>
      </c>
    </row>
    <row r="96" spans="2:13" ht="23.25" x14ac:dyDescent="0.35">
      <c r="B96" s="135" t="s">
        <v>476</v>
      </c>
      <c r="C96" s="135" t="s">
        <v>475</v>
      </c>
      <c r="D96" s="135" t="s">
        <v>474</v>
      </c>
      <c r="E96" s="135" t="s">
        <v>473</v>
      </c>
      <c r="F96" s="135" t="s">
        <v>472</v>
      </c>
      <c r="G96" s="135" t="s">
        <v>471</v>
      </c>
      <c r="H96" s="135" t="s">
        <v>470</v>
      </c>
      <c r="I96" s="135" t="s">
        <v>469</v>
      </c>
      <c r="J96" s="135" t="s">
        <v>468</v>
      </c>
      <c r="K96" s="135" t="s">
        <v>467</v>
      </c>
      <c r="L96" s="135" t="s">
        <v>466</v>
      </c>
      <c r="M96" s="135" t="s">
        <v>465</v>
      </c>
    </row>
    <row r="97" spans="2:13" ht="17.25" customHeight="1" thickBot="1" x14ac:dyDescent="0.4">
      <c r="B97" s="151">
        <v>128104</v>
      </c>
      <c r="C97" s="151">
        <v>128105</v>
      </c>
      <c r="D97" s="151">
        <v>128106</v>
      </c>
      <c r="E97" s="151">
        <v>128107</v>
      </c>
      <c r="F97" s="151">
        <v>128108</v>
      </c>
      <c r="G97" s="151">
        <v>128109</v>
      </c>
      <c r="H97" s="151">
        <v>128110</v>
      </c>
      <c r="I97" s="151">
        <v>128111</v>
      </c>
      <c r="J97" s="151">
        <v>128112</v>
      </c>
      <c r="K97" s="151">
        <v>128113</v>
      </c>
      <c r="L97" s="151">
        <v>128114</v>
      </c>
      <c r="M97" s="151">
        <v>128115</v>
      </c>
    </row>
    <row r="98" spans="2:13" ht="23.25" x14ac:dyDescent="0.35">
      <c r="B98" s="135" t="s">
        <v>464</v>
      </c>
      <c r="C98" s="135" t="s">
        <v>463</v>
      </c>
      <c r="D98" s="135" t="s">
        <v>462</v>
      </c>
      <c r="E98" s="135" t="s">
        <v>461</v>
      </c>
      <c r="F98" s="135" t="s">
        <v>460</v>
      </c>
      <c r="G98" s="135" t="s">
        <v>459</v>
      </c>
      <c r="H98" s="135" t="s">
        <v>458</v>
      </c>
      <c r="I98" s="135" t="s">
        <v>457</v>
      </c>
      <c r="J98" s="135" t="s">
        <v>456</v>
      </c>
      <c r="K98" s="135" t="s">
        <v>455</v>
      </c>
      <c r="L98" s="135" t="s">
        <v>454</v>
      </c>
      <c r="M98" s="135" t="s">
        <v>453</v>
      </c>
    </row>
    <row r="99" spans="2:13" ht="17.25" customHeight="1" thickBot="1" x14ac:dyDescent="0.4">
      <c r="B99" s="151">
        <v>128116</v>
      </c>
      <c r="C99" s="151">
        <v>128117</v>
      </c>
      <c r="D99" s="151">
        <v>128118</v>
      </c>
      <c r="E99" s="151">
        <v>128119</v>
      </c>
      <c r="F99" s="151">
        <v>128120</v>
      </c>
      <c r="G99" s="151">
        <v>128121</v>
      </c>
      <c r="H99" s="151">
        <v>128122</v>
      </c>
      <c r="I99" s="151">
        <v>128123</v>
      </c>
      <c r="J99" s="151">
        <v>128124</v>
      </c>
      <c r="K99" s="151">
        <v>128125</v>
      </c>
      <c r="L99" s="151">
        <v>128126</v>
      </c>
      <c r="M99" s="151">
        <v>128127</v>
      </c>
    </row>
    <row r="100" spans="2:13" ht="23.25" x14ac:dyDescent="0.35">
      <c r="B100" s="135" t="s">
        <v>452</v>
      </c>
      <c r="C100" s="135" t="s">
        <v>451</v>
      </c>
      <c r="D100" s="135" t="s">
        <v>450</v>
      </c>
      <c r="E100" s="135" t="s">
        <v>449</v>
      </c>
      <c r="F100" s="135" t="s">
        <v>448</v>
      </c>
      <c r="G100" s="135" t="s">
        <v>447</v>
      </c>
      <c r="H100" s="135" t="s">
        <v>446</v>
      </c>
      <c r="I100" s="135" t="s">
        <v>445</v>
      </c>
      <c r="J100" s="135" t="s">
        <v>444</v>
      </c>
      <c r="K100" s="135" t="s">
        <v>443</v>
      </c>
      <c r="L100" s="135" t="s">
        <v>442</v>
      </c>
      <c r="M100" s="135" t="s">
        <v>441</v>
      </c>
    </row>
    <row r="101" spans="2:13" ht="17.25" customHeight="1" thickBot="1" x14ac:dyDescent="0.4">
      <c r="B101" s="151">
        <v>128128</v>
      </c>
      <c r="C101" s="151">
        <v>128129</v>
      </c>
      <c r="D101" s="151">
        <v>128130</v>
      </c>
      <c r="E101" s="151">
        <v>128131</v>
      </c>
      <c r="F101" s="151">
        <v>128132</v>
      </c>
      <c r="G101" s="151">
        <v>128133</v>
      </c>
      <c r="H101" s="151">
        <v>128134</v>
      </c>
      <c r="I101" s="151">
        <v>128135</v>
      </c>
      <c r="J101" s="151">
        <v>128136</v>
      </c>
      <c r="K101" s="151">
        <v>128137</v>
      </c>
      <c r="L101" s="151">
        <v>128138</v>
      </c>
      <c r="M101" s="151">
        <v>128139</v>
      </c>
    </row>
    <row r="102" spans="2:13" ht="23.25" x14ac:dyDescent="0.35">
      <c r="B102" s="135" t="s">
        <v>440</v>
      </c>
      <c r="C102" s="135" t="s">
        <v>439</v>
      </c>
      <c r="D102" s="135" t="s">
        <v>438</v>
      </c>
      <c r="E102" s="135" t="s">
        <v>437</v>
      </c>
      <c r="F102" s="135" t="s">
        <v>436</v>
      </c>
      <c r="G102" s="135" t="s">
        <v>435</v>
      </c>
      <c r="H102" s="135" t="s">
        <v>434</v>
      </c>
      <c r="I102" s="135" t="s">
        <v>433</v>
      </c>
      <c r="J102" s="135" t="s">
        <v>432</v>
      </c>
      <c r="K102" s="135" t="s">
        <v>431</v>
      </c>
      <c r="L102" s="135" t="s">
        <v>430</v>
      </c>
      <c r="M102" s="135" t="s">
        <v>429</v>
      </c>
    </row>
    <row r="103" spans="2:13" ht="17.25" customHeight="1" thickBot="1" x14ac:dyDescent="0.4">
      <c r="B103" s="151">
        <v>128140</v>
      </c>
      <c r="C103" s="151">
        <v>128141</v>
      </c>
      <c r="D103" s="151">
        <v>128142</v>
      </c>
      <c r="E103" s="151">
        <v>128143</v>
      </c>
      <c r="F103" s="151">
        <v>128144</v>
      </c>
      <c r="G103" s="151">
        <v>128145</v>
      </c>
      <c r="H103" s="151">
        <v>128146</v>
      </c>
      <c r="I103" s="151">
        <v>128147</v>
      </c>
      <c r="J103" s="151">
        <v>128148</v>
      </c>
      <c r="K103" s="151">
        <v>128149</v>
      </c>
      <c r="L103" s="151">
        <v>128150</v>
      </c>
      <c r="M103" s="151">
        <v>128151</v>
      </c>
    </row>
    <row r="104" spans="2:13" ht="23.25" x14ac:dyDescent="0.35">
      <c r="B104" s="135" t="s">
        <v>428</v>
      </c>
      <c r="C104" s="135" t="s">
        <v>427</v>
      </c>
      <c r="D104" s="135" t="s">
        <v>426</v>
      </c>
      <c r="E104" s="135" t="s">
        <v>425</v>
      </c>
      <c r="F104" s="135" t="s">
        <v>424</v>
      </c>
      <c r="G104" s="135" t="s">
        <v>423</v>
      </c>
      <c r="H104" s="135" t="s">
        <v>422</v>
      </c>
      <c r="I104" s="135" t="s">
        <v>421</v>
      </c>
      <c r="J104" s="135" t="s">
        <v>420</v>
      </c>
      <c r="K104" s="135" t="s">
        <v>419</v>
      </c>
      <c r="L104" s="135" t="s">
        <v>418</v>
      </c>
      <c r="M104" s="135" t="s">
        <v>417</v>
      </c>
    </row>
    <row r="105" spans="2:13" ht="17.25" customHeight="1" thickBot="1" x14ac:dyDescent="0.4">
      <c r="B105" s="151">
        <v>128152</v>
      </c>
      <c r="C105" s="151">
        <v>128153</v>
      </c>
      <c r="D105" s="151">
        <v>128154</v>
      </c>
      <c r="E105" s="151">
        <v>128155</v>
      </c>
      <c r="F105" s="151">
        <v>128156</v>
      </c>
      <c r="G105" s="151">
        <v>128157</v>
      </c>
      <c r="H105" s="151">
        <v>128158</v>
      </c>
      <c r="I105" s="151">
        <v>128159</v>
      </c>
      <c r="J105" s="151">
        <v>128160</v>
      </c>
      <c r="K105" s="151">
        <v>128161</v>
      </c>
      <c r="L105" s="151">
        <v>128162</v>
      </c>
      <c r="M105" s="151">
        <v>128163</v>
      </c>
    </row>
    <row r="106" spans="2:13" ht="23.25" x14ac:dyDescent="0.35">
      <c r="B106" s="135" t="s">
        <v>416</v>
      </c>
      <c r="C106" s="135" t="s">
        <v>415</v>
      </c>
      <c r="D106" s="135" t="s">
        <v>414</v>
      </c>
      <c r="E106" s="135" t="s">
        <v>413</v>
      </c>
      <c r="F106" s="135" t="s">
        <v>412</v>
      </c>
      <c r="G106" s="135" t="s">
        <v>411</v>
      </c>
      <c r="H106" s="135" t="s">
        <v>410</v>
      </c>
      <c r="I106" s="135" t="s">
        <v>409</v>
      </c>
      <c r="J106" s="135" t="s">
        <v>408</v>
      </c>
      <c r="K106" s="135" t="s">
        <v>407</v>
      </c>
      <c r="L106" s="135" t="s">
        <v>406</v>
      </c>
      <c r="M106" s="135" t="s">
        <v>405</v>
      </c>
    </row>
    <row r="107" spans="2:13" ht="17.25" customHeight="1" thickBot="1" x14ac:dyDescent="0.4">
      <c r="B107" s="151">
        <v>128164</v>
      </c>
      <c r="C107" s="151">
        <v>128165</v>
      </c>
      <c r="D107" s="151">
        <v>128166</v>
      </c>
      <c r="E107" s="151">
        <v>128167</v>
      </c>
      <c r="F107" s="151">
        <v>128168</v>
      </c>
      <c r="G107" s="151">
        <v>128169</v>
      </c>
      <c r="H107" s="151">
        <v>128170</v>
      </c>
      <c r="I107" s="151">
        <v>128171</v>
      </c>
      <c r="J107" s="151">
        <v>128172</v>
      </c>
      <c r="K107" s="151">
        <v>128173</v>
      </c>
      <c r="L107" s="151">
        <v>128174</v>
      </c>
      <c r="M107" s="151">
        <v>128175</v>
      </c>
    </row>
    <row r="108" spans="2:13" ht="23.25" x14ac:dyDescent="0.35">
      <c r="B108" s="135" t="s">
        <v>404</v>
      </c>
      <c r="C108" s="135" t="s">
        <v>403</v>
      </c>
      <c r="D108" s="135" t="s">
        <v>402</v>
      </c>
      <c r="E108" s="135" t="s">
        <v>401</v>
      </c>
      <c r="F108" s="135" t="s">
        <v>400</v>
      </c>
      <c r="G108" s="135" t="s">
        <v>399</v>
      </c>
      <c r="H108" s="135" t="s">
        <v>398</v>
      </c>
      <c r="I108" s="135" t="s">
        <v>397</v>
      </c>
      <c r="J108" s="135" t="s">
        <v>396</v>
      </c>
      <c r="K108" s="135" t="s">
        <v>395</v>
      </c>
      <c r="L108" s="135" t="s">
        <v>394</v>
      </c>
      <c r="M108" s="135" t="s">
        <v>393</v>
      </c>
    </row>
    <row r="109" spans="2:13" ht="17.25" customHeight="1" thickBot="1" x14ac:dyDescent="0.4">
      <c r="B109" s="151">
        <v>128176</v>
      </c>
      <c r="C109" s="151">
        <v>128177</v>
      </c>
      <c r="D109" s="151">
        <v>128178</v>
      </c>
      <c r="E109" s="151">
        <v>128179</v>
      </c>
      <c r="F109" s="151">
        <v>128180</v>
      </c>
      <c r="G109" s="151">
        <v>128181</v>
      </c>
      <c r="H109" s="151">
        <v>128182</v>
      </c>
      <c r="I109" s="151">
        <v>128183</v>
      </c>
      <c r="J109" s="151">
        <v>128184</v>
      </c>
      <c r="K109" s="151">
        <v>128185</v>
      </c>
      <c r="L109" s="151">
        <v>128186</v>
      </c>
      <c r="M109" s="151">
        <v>128187</v>
      </c>
    </row>
    <row r="110" spans="2:13" ht="23.25" x14ac:dyDescent="0.35">
      <c r="B110" s="135" t="s">
        <v>392</v>
      </c>
      <c r="C110" s="135" t="s">
        <v>391</v>
      </c>
      <c r="D110" s="135" t="s">
        <v>390</v>
      </c>
      <c r="E110" s="135" t="s">
        <v>389</v>
      </c>
      <c r="F110" s="135" t="s">
        <v>388</v>
      </c>
      <c r="G110" s="135" t="s">
        <v>387</v>
      </c>
      <c r="H110" s="135" t="s">
        <v>386</v>
      </c>
      <c r="I110" s="135" t="s">
        <v>385</v>
      </c>
      <c r="J110" s="135" t="s">
        <v>384</v>
      </c>
      <c r="K110" s="135" t="s">
        <v>383</v>
      </c>
      <c r="L110" s="135" t="s">
        <v>382</v>
      </c>
      <c r="M110" s="135" t="s">
        <v>381</v>
      </c>
    </row>
    <row r="111" spans="2:13" ht="17.25" customHeight="1" thickBot="1" x14ac:dyDescent="0.4">
      <c r="B111" s="151">
        <v>128188</v>
      </c>
      <c r="C111" s="151">
        <v>128189</v>
      </c>
      <c r="D111" s="151">
        <v>128190</v>
      </c>
      <c r="E111" s="151">
        <v>128191</v>
      </c>
      <c r="F111" s="151">
        <v>128192</v>
      </c>
      <c r="G111" s="151">
        <v>128193</v>
      </c>
      <c r="H111" s="151">
        <v>128194</v>
      </c>
      <c r="I111" s="151">
        <v>128195</v>
      </c>
      <c r="J111" s="151">
        <v>128196</v>
      </c>
      <c r="K111" s="151">
        <v>128197</v>
      </c>
      <c r="L111" s="151">
        <v>128198</v>
      </c>
      <c r="M111" s="151">
        <v>128199</v>
      </c>
    </row>
    <row r="112" spans="2:13" ht="23.25" x14ac:dyDescent="0.35">
      <c r="B112" s="135" t="s">
        <v>380</v>
      </c>
      <c r="C112" s="135" t="s">
        <v>379</v>
      </c>
      <c r="D112" s="135" t="s">
        <v>378</v>
      </c>
      <c r="E112" s="135" t="s">
        <v>377</v>
      </c>
      <c r="F112" s="135" t="s">
        <v>376</v>
      </c>
      <c r="G112" s="135" t="s">
        <v>375</v>
      </c>
      <c r="H112" s="135" t="s">
        <v>374</v>
      </c>
      <c r="I112" s="135" t="s">
        <v>373</v>
      </c>
      <c r="J112" s="135" t="s">
        <v>372</v>
      </c>
      <c r="K112" s="135" t="s">
        <v>371</v>
      </c>
      <c r="L112" s="135" t="s">
        <v>370</v>
      </c>
      <c r="M112" s="135" t="s">
        <v>369</v>
      </c>
    </row>
    <row r="113" spans="2:13" ht="17.25" customHeight="1" thickBot="1" x14ac:dyDescent="0.4">
      <c r="B113" s="151">
        <v>128200</v>
      </c>
      <c r="C113" s="151">
        <v>128201</v>
      </c>
      <c r="D113" s="151">
        <v>128202</v>
      </c>
      <c r="E113" s="151">
        <v>128203</v>
      </c>
      <c r="F113" s="151">
        <v>128204</v>
      </c>
      <c r="G113" s="151">
        <v>128205</v>
      </c>
      <c r="H113" s="151">
        <v>128206</v>
      </c>
      <c r="I113" s="151">
        <v>128207</v>
      </c>
      <c r="J113" s="151">
        <v>128208</v>
      </c>
      <c r="K113" s="151">
        <v>128209</v>
      </c>
      <c r="L113" s="151">
        <v>128210</v>
      </c>
      <c r="M113" s="151">
        <v>128211</v>
      </c>
    </row>
    <row r="114" spans="2:13" ht="23.25" x14ac:dyDescent="0.35">
      <c r="B114" s="135" t="s">
        <v>368</v>
      </c>
      <c r="C114" s="135" t="s">
        <v>367</v>
      </c>
      <c r="D114" s="135" t="s">
        <v>366</v>
      </c>
      <c r="E114" s="135" t="s">
        <v>365</v>
      </c>
      <c r="F114" s="135" t="s">
        <v>364</v>
      </c>
      <c r="G114" s="135" t="s">
        <v>363</v>
      </c>
      <c r="H114" s="135" t="s">
        <v>362</v>
      </c>
      <c r="I114" s="135" t="s">
        <v>361</v>
      </c>
      <c r="J114" s="135" t="s">
        <v>360</v>
      </c>
      <c r="K114" s="135" t="s">
        <v>359</v>
      </c>
      <c r="L114" s="135" t="s">
        <v>358</v>
      </c>
      <c r="M114" s="135" t="s">
        <v>357</v>
      </c>
    </row>
    <row r="115" spans="2:13" ht="17.25" customHeight="1" thickBot="1" x14ac:dyDescent="0.4">
      <c r="B115" s="151">
        <v>128212</v>
      </c>
      <c r="C115" s="151">
        <v>128213</v>
      </c>
      <c r="D115" s="151">
        <v>128214</v>
      </c>
      <c r="E115" s="151">
        <v>128215</v>
      </c>
      <c r="F115" s="151">
        <v>128216</v>
      </c>
      <c r="G115" s="151">
        <v>128217</v>
      </c>
      <c r="H115" s="151">
        <v>128218</v>
      </c>
      <c r="I115" s="151">
        <v>128219</v>
      </c>
      <c r="J115" s="151">
        <v>128220</v>
      </c>
      <c r="K115" s="151">
        <v>128221</v>
      </c>
      <c r="L115" s="151">
        <v>128222</v>
      </c>
      <c r="M115" s="151">
        <v>128223</v>
      </c>
    </row>
    <row r="116" spans="2:13" ht="23.25" x14ac:dyDescent="0.35">
      <c r="B116" s="135" t="s">
        <v>356</v>
      </c>
      <c r="C116" s="135" t="s">
        <v>355</v>
      </c>
      <c r="D116" s="135" t="s">
        <v>354</v>
      </c>
      <c r="E116" s="135" t="s">
        <v>353</v>
      </c>
      <c r="F116" s="135" t="s">
        <v>352</v>
      </c>
      <c r="G116" s="135" t="s">
        <v>351</v>
      </c>
      <c r="H116" s="135" t="s">
        <v>350</v>
      </c>
      <c r="I116" s="135" t="s">
        <v>349</v>
      </c>
      <c r="J116" s="135" t="s">
        <v>348</v>
      </c>
      <c r="K116" s="135" t="s">
        <v>347</v>
      </c>
      <c r="L116" s="135" t="s">
        <v>346</v>
      </c>
      <c r="M116" s="135" t="s">
        <v>345</v>
      </c>
    </row>
    <row r="117" spans="2:13" ht="17.25" customHeight="1" thickBot="1" x14ac:dyDescent="0.4">
      <c r="B117" s="151">
        <v>128224</v>
      </c>
      <c r="C117" s="151">
        <v>128225</v>
      </c>
      <c r="D117" s="151">
        <v>128226</v>
      </c>
      <c r="E117" s="151">
        <v>128227</v>
      </c>
      <c r="F117" s="151">
        <v>128228</v>
      </c>
      <c r="G117" s="151">
        <v>128229</v>
      </c>
      <c r="H117" s="151">
        <v>128230</v>
      </c>
      <c r="I117" s="151">
        <v>128231</v>
      </c>
      <c r="J117" s="151">
        <v>128232</v>
      </c>
      <c r="K117" s="151">
        <v>128233</v>
      </c>
      <c r="L117" s="151">
        <v>128234</v>
      </c>
      <c r="M117" s="151">
        <v>128235</v>
      </c>
    </row>
    <row r="118" spans="2:13" ht="23.25" x14ac:dyDescent="0.35">
      <c r="B118" s="135" t="s">
        <v>344</v>
      </c>
      <c r="C118" s="135" t="s">
        <v>343</v>
      </c>
      <c r="D118" s="135" t="s">
        <v>342</v>
      </c>
      <c r="E118" s="135" t="s">
        <v>341</v>
      </c>
      <c r="F118" s="135" t="s">
        <v>340</v>
      </c>
      <c r="G118" s="135" t="s">
        <v>339</v>
      </c>
      <c r="H118" s="135" t="s">
        <v>338</v>
      </c>
      <c r="I118" s="135" t="s">
        <v>337</v>
      </c>
      <c r="J118" s="135" t="s">
        <v>336</v>
      </c>
      <c r="K118" s="135" t="s">
        <v>335</v>
      </c>
      <c r="L118" s="135" t="s">
        <v>334</v>
      </c>
      <c r="M118" s="135" t="s">
        <v>333</v>
      </c>
    </row>
    <row r="119" spans="2:13" ht="17.25" customHeight="1" thickBot="1" x14ac:dyDescent="0.4">
      <c r="B119" s="151">
        <v>128236</v>
      </c>
      <c r="C119" s="151">
        <v>128237</v>
      </c>
      <c r="D119" s="151">
        <v>128238</v>
      </c>
      <c r="E119" s="151">
        <v>128239</v>
      </c>
      <c r="F119" s="151">
        <v>128240</v>
      </c>
      <c r="G119" s="151">
        <v>128241</v>
      </c>
      <c r="H119" s="151">
        <v>128242</v>
      </c>
      <c r="I119" s="151">
        <v>128243</v>
      </c>
      <c r="J119" s="151">
        <v>128244</v>
      </c>
      <c r="K119" s="151">
        <v>128245</v>
      </c>
      <c r="L119" s="151">
        <v>128246</v>
      </c>
      <c r="M119" s="151">
        <v>128247</v>
      </c>
    </row>
    <row r="120" spans="2:13" ht="23.25" x14ac:dyDescent="0.35">
      <c r="B120" s="135" t="s">
        <v>332</v>
      </c>
      <c r="C120" s="135" t="s">
        <v>331</v>
      </c>
      <c r="D120" s="135" t="s">
        <v>330</v>
      </c>
      <c r="E120" s="135" t="s">
        <v>329</v>
      </c>
      <c r="F120" s="135" t="s">
        <v>328</v>
      </c>
      <c r="G120" s="135" t="s">
        <v>327</v>
      </c>
      <c r="H120" s="135" t="s">
        <v>326</v>
      </c>
      <c r="I120" s="135" t="s">
        <v>325</v>
      </c>
      <c r="J120" s="135" t="s">
        <v>324</v>
      </c>
      <c r="K120" s="135" t="s">
        <v>323</v>
      </c>
      <c r="L120" s="135" t="s">
        <v>322</v>
      </c>
      <c r="M120" s="135" t="s">
        <v>321</v>
      </c>
    </row>
    <row r="121" spans="2:13" ht="17.25" customHeight="1" thickBot="1" x14ac:dyDescent="0.4">
      <c r="B121" s="151">
        <v>128248</v>
      </c>
      <c r="C121" s="151">
        <v>128249</v>
      </c>
      <c r="D121" s="151">
        <v>128250</v>
      </c>
      <c r="E121" s="151">
        <v>128251</v>
      </c>
      <c r="F121" s="151">
        <v>128252</v>
      </c>
      <c r="G121" s="151">
        <v>128253</v>
      </c>
      <c r="H121" s="151">
        <v>128254</v>
      </c>
      <c r="I121" s="151">
        <v>128255</v>
      </c>
      <c r="J121" s="151">
        <v>128256</v>
      </c>
      <c r="K121" s="151">
        <v>128257</v>
      </c>
      <c r="L121" s="151">
        <v>128258</v>
      </c>
      <c r="M121" s="151">
        <v>128259</v>
      </c>
    </row>
    <row r="122" spans="2:13" ht="23.25" x14ac:dyDescent="0.35">
      <c r="B122" s="135" t="s">
        <v>320</v>
      </c>
      <c r="C122" s="135" t="s">
        <v>319</v>
      </c>
      <c r="D122" s="135" t="s">
        <v>318</v>
      </c>
      <c r="E122" s="135" t="s">
        <v>317</v>
      </c>
      <c r="F122" s="135" t="s">
        <v>316</v>
      </c>
      <c r="G122" s="135" t="s">
        <v>315</v>
      </c>
      <c r="H122" s="135" t="s">
        <v>314</v>
      </c>
      <c r="I122" s="135" t="s">
        <v>313</v>
      </c>
      <c r="J122" s="135" t="s">
        <v>312</v>
      </c>
      <c r="K122" s="135" t="s">
        <v>311</v>
      </c>
      <c r="L122" s="135" t="s">
        <v>310</v>
      </c>
      <c r="M122" s="135" t="s">
        <v>309</v>
      </c>
    </row>
    <row r="123" spans="2:13" ht="17.25" customHeight="1" thickBot="1" x14ac:dyDescent="0.4">
      <c r="B123" s="151">
        <v>128260</v>
      </c>
      <c r="C123" s="151">
        <v>128261</v>
      </c>
      <c r="D123" s="151">
        <v>128262</v>
      </c>
      <c r="E123" s="151">
        <v>128263</v>
      </c>
      <c r="F123" s="151">
        <v>128264</v>
      </c>
      <c r="G123" s="151">
        <v>128265</v>
      </c>
      <c r="H123" s="151">
        <v>128266</v>
      </c>
      <c r="I123" s="151">
        <v>128267</v>
      </c>
      <c r="J123" s="151">
        <v>128268</v>
      </c>
      <c r="K123" s="151">
        <v>128269</v>
      </c>
      <c r="L123" s="151">
        <v>128270</v>
      </c>
      <c r="M123" s="151">
        <v>128271</v>
      </c>
    </row>
    <row r="124" spans="2:13" ht="23.25" x14ac:dyDescent="0.35">
      <c r="B124" s="135" t="s">
        <v>308</v>
      </c>
      <c r="C124" s="135" t="s">
        <v>307</v>
      </c>
      <c r="D124" s="135" t="s">
        <v>306</v>
      </c>
      <c r="E124" s="135" t="s">
        <v>305</v>
      </c>
      <c r="F124" s="135" t="s">
        <v>304</v>
      </c>
      <c r="G124" s="135" t="s">
        <v>303</v>
      </c>
      <c r="H124" s="135" t="s">
        <v>302</v>
      </c>
      <c r="I124" s="135" t="s">
        <v>301</v>
      </c>
      <c r="J124" s="135" t="s">
        <v>300</v>
      </c>
      <c r="K124" s="135" t="s">
        <v>299</v>
      </c>
      <c r="L124" s="135" t="s">
        <v>298</v>
      </c>
      <c r="M124" s="135" t="s">
        <v>297</v>
      </c>
    </row>
    <row r="125" spans="2:13" ht="17.25" customHeight="1" thickBot="1" x14ac:dyDescent="0.4">
      <c r="B125" s="151">
        <v>128272</v>
      </c>
      <c r="C125" s="151">
        <v>128273</v>
      </c>
      <c r="D125" s="151">
        <v>128274</v>
      </c>
      <c r="E125" s="151">
        <v>128275</v>
      </c>
      <c r="F125" s="151">
        <v>128276</v>
      </c>
      <c r="G125" s="151">
        <v>128277</v>
      </c>
      <c r="H125" s="151">
        <v>128278</v>
      </c>
      <c r="I125" s="151">
        <v>128279</v>
      </c>
      <c r="J125" s="151">
        <v>128280</v>
      </c>
      <c r="K125" s="151">
        <v>128281</v>
      </c>
      <c r="L125" s="151">
        <v>128282</v>
      </c>
      <c r="M125" s="151">
        <v>128283</v>
      </c>
    </row>
    <row r="126" spans="2:13" ht="23.25" x14ac:dyDescent="0.35">
      <c r="B126" s="135" t="s">
        <v>296</v>
      </c>
      <c r="C126" s="135" t="s">
        <v>295</v>
      </c>
      <c r="D126" s="135" t="s">
        <v>294</v>
      </c>
      <c r="E126" s="135" t="s">
        <v>293</v>
      </c>
      <c r="F126" s="135" t="s">
        <v>292</v>
      </c>
      <c r="G126" s="135" t="s">
        <v>291</v>
      </c>
      <c r="H126" s="135" t="s">
        <v>290</v>
      </c>
      <c r="I126" s="135" t="s">
        <v>289</v>
      </c>
      <c r="J126" s="135" t="s">
        <v>288</v>
      </c>
      <c r="K126" s="135" t="s">
        <v>287</v>
      </c>
      <c r="L126" s="135" t="s">
        <v>286</v>
      </c>
      <c r="M126" s="135" t="s">
        <v>285</v>
      </c>
    </row>
    <row r="127" spans="2:13" ht="17.25" customHeight="1" thickBot="1" x14ac:dyDescent="0.4">
      <c r="B127" s="151">
        <v>128284</v>
      </c>
      <c r="C127" s="151">
        <v>128285</v>
      </c>
      <c r="D127" s="151">
        <v>128286</v>
      </c>
      <c r="E127" s="151">
        <v>128287</v>
      </c>
      <c r="F127" s="151">
        <v>128288</v>
      </c>
      <c r="G127" s="151">
        <v>128289</v>
      </c>
      <c r="H127" s="151">
        <v>128290</v>
      </c>
      <c r="I127" s="151">
        <v>128291</v>
      </c>
      <c r="J127" s="151">
        <v>128292</v>
      </c>
      <c r="K127" s="151">
        <v>128293</v>
      </c>
      <c r="L127" s="151">
        <v>128294</v>
      </c>
      <c r="M127" s="151">
        <v>128295</v>
      </c>
    </row>
    <row r="128" spans="2:13" ht="23.25" x14ac:dyDescent="0.35">
      <c r="B128" s="135" t="s">
        <v>284</v>
      </c>
      <c r="C128" s="135" t="s">
        <v>283</v>
      </c>
      <c r="D128" s="135" t="s">
        <v>282</v>
      </c>
      <c r="E128" s="135" t="s">
        <v>281</v>
      </c>
      <c r="F128" s="135" t="s">
        <v>280</v>
      </c>
      <c r="G128" s="135" t="s">
        <v>279</v>
      </c>
      <c r="H128" s="135" t="s">
        <v>278</v>
      </c>
      <c r="I128" s="135" t="s">
        <v>277</v>
      </c>
      <c r="J128" s="135" t="s">
        <v>276</v>
      </c>
      <c r="K128" s="135" t="s">
        <v>275</v>
      </c>
      <c r="L128" s="135" t="s">
        <v>274</v>
      </c>
      <c r="M128" s="135" t="s">
        <v>273</v>
      </c>
    </row>
    <row r="129" spans="2:13" ht="17.25" customHeight="1" thickBot="1" x14ac:dyDescent="0.4">
      <c r="B129" s="151">
        <v>128296</v>
      </c>
      <c r="C129" s="151">
        <v>128297</v>
      </c>
      <c r="D129" s="151">
        <v>128298</v>
      </c>
      <c r="E129" s="151">
        <v>128299</v>
      </c>
      <c r="F129" s="151">
        <v>128300</v>
      </c>
      <c r="G129" s="151">
        <v>128301</v>
      </c>
      <c r="H129" s="151">
        <v>128302</v>
      </c>
      <c r="I129" s="151">
        <v>128303</v>
      </c>
      <c r="J129" s="151">
        <v>128304</v>
      </c>
      <c r="K129" s="151">
        <v>128305</v>
      </c>
      <c r="L129" s="151">
        <v>128306</v>
      </c>
      <c r="M129" s="151">
        <v>128307</v>
      </c>
    </row>
    <row r="130" spans="2:13" ht="23.25" x14ac:dyDescent="0.35">
      <c r="B130" s="135" t="s">
        <v>272</v>
      </c>
      <c r="C130" s="135" t="s">
        <v>271</v>
      </c>
      <c r="D130" s="135" t="s">
        <v>270</v>
      </c>
      <c r="E130" s="135" t="s">
        <v>269</v>
      </c>
      <c r="F130" s="135" t="s">
        <v>268</v>
      </c>
      <c r="G130" s="135" t="s">
        <v>267</v>
      </c>
      <c r="H130" s="135" t="s">
        <v>266</v>
      </c>
      <c r="I130" s="135" t="s">
        <v>265</v>
      </c>
      <c r="J130" s="135" t="s">
        <v>264</v>
      </c>
      <c r="K130" s="135" t="s">
        <v>263</v>
      </c>
      <c r="L130" s="135" t="s">
        <v>262</v>
      </c>
      <c r="M130" s="135" t="s">
        <v>261</v>
      </c>
    </row>
    <row r="131" spans="2:13" ht="17.25" customHeight="1" thickBot="1" x14ac:dyDescent="0.4">
      <c r="B131" s="151">
        <v>128308</v>
      </c>
      <c r="C131" s="151">
        <v>128309</v>
      </c>
      <c r="D131" s="151">
        <v>128310</v>
      </c>
      <c r="E131" s="151">
        <v>128311</v>
      </c>
      <c r="F131" s="151">
        <v>128312</v>
      </c>
      <c r="G131" s="151">
        <v>128313</v>
      </c>
      <c r="H131" s="151">
        <v>128314</v>
      </c>
      <c r="I131" s="151">
        <v>128315</v>
      </c>
      <c r="J131" s="151">
        <v>128316</v>
      </c>
      <c r="K131" s="151">
        <v>128317</v>
      </c>
      <c r="L131" s="151">
        <v>128318</v>
      </c>
      <c r="M131" s="151">
        <v>128319</v>
      </c>
    </row>
    <row r="132" spans="2:13" ht="23.25" x14ac:dyDescent="0.35">
      <c r="B132" s="135" t="s">
        <v>260</v>
      </c>
      <c r="C132" s="135" t="s">
        <v>259</v>
      </c>
      <c r="D132" s="135" t="s">
        <v>258</v>
      </c>
      <c r="E132" s="135" t="s">
        <v>257</v>
      </c>
      <c r="F132" s="135" t="s">
        <v>256</v>
      </c>
      <c r="G132" s="135" t="s">
        <v>255</v>
      </c>
      <c r="H132" s="135" t="s">
        <v>254</v>
      </c>
      <c r="I132" s="135" t="s">
        <v>253</v>
      </c>
      <c r="J132" s="135" t="s">
        <v>252</v>
      </c>
      <c r="K132" s="135" t="s">
        <v>251</v>
      </c>
      <c r="L132" s="135" t="s">
        <v>250</v>
      </c>
      <c r="M132" s="135" t="s">
        <v>249</v>
      </c>
    </row>
    <row r="133" spans="2:13" ht="17.25" customHeight="1" thickBot="1" x14ac:dyDescent="0.4">
      <c r="B133" s="151">
        <v>128320</v>
      </c>
      <c r="C133" s="151">
        <v>128321</v>
      </c>
      <c r="D133" s="151">
        <v>128322</v>
      </c>
      <c r="E133" s="151">
        <v>128323</v>
      </c>
      <c r="F133" s="151">
        <v>128324</v>
      </c>
      <c r="G133" s="151">
        <v>128325</v>
      </c>
      <c r="H133" s="151">
        <v>128326</v>
      </c>
      <c r="I133" s="151">
        <v>128327</v>
      </c>
      <c r="J133" s="151">
        <v>128328</v>
      </c>
      <c r="K133" s="151">
        <v>128329</v>
      </c>
      <c r="L133" s="151">
        <v>128330</v>
      </c>
      <c r="M133" s="151">
        <v>128331</v>
      </c>
    </row>
    <row r="134" spans="2:13" ht="23.25" x14ac:dyDescent="0.35">
      <c r="B134" s="135" t="s">
        <v>248</v>
      </c>
      <c r="C134" s="135" t="s">
        <v>247</v>
      </c>
      <c r="D134" s="135" t="s">
        <v>246</v>
      </c>
      <c r="E134" s="135" t="s">
        <v>245</v>
      </c>
      <c r="F134" s="135" t="s">
        <v>244</v>
      </c>
      <c r="G134" s="135" t="s">
        <v>243</v>
      </c>
      <c r="H134" s="135" t="s">
        <v>242</v>
      </c>
      <c r="I134" s="135" t="s">
        <v>241</v>
      </c>
      <c r="J134" s="135" t="s">
        <v>240</v>
      </c>
      <c r="K134" s="135" t="s">
        <v>239</v>
      </c>
      <c r="L134" s="135" t="s">
        <v>238</v>
      </c>
      <c r="M134" s="135" t="s">
        <v>237</v>
      </c>
    </row>
    <row r="135" spans="2:13" ht="17.25" customHeight="1" thickBot="1" x14ac:dyDescent="0.4">
      <c r="B135" s="151">
        <v>128332</v>
      </c>
      <c r="C135" s="151">
        <v>128333</v>
      </c>
      <c r="D135" s="151">
        <v>128334</v>
      </c>
      <c r="E135" s="151">
        <v>128335</v>
      </c>
      <c r="F135" s="151">
        <v>128336</v>
      </c>
      <c r="G135" s="151">
        <v>128337</v>
      </c>
      <c r="H135" s="151">
        <v>128338</v>
      </c>
      <c r="I135" s="151">
        <v>128339</v>
      </c>
      <c r="J135" s="151">
        <v>128340</v>
      </c>
      <c r="K135" s="151">
        <v>128341</v>
      </c>
      <c r="L135" s="151">
        <v>128342</v>
      </c>
      <c r="M135" s="151">
        <v>128343</v>
      </c>
    </row>
    <row r="136" spans="2:13" ht="23.25" x14ac:dyDescent="0.35">
      <c r="B136" s="135" t="s">
        <v>236</v>
      </c>
      <c r="C136" s="135" t="s">
        <v>235</v>
      </c>
      <c r="D136" s="135" t="s">
        <v>234</v>
      </c>
      <c r="E136" s="135" t="s">
        <v>233</v>
      </c>
      <c r="F136" s="135" t="s">
        <v>232</v>
      </c>
      <c r="G136" s="135" t="s">
        <v>231</v>
      </c>
      <c r="H136" s="135" t="s">
        <v>230</v>
      </c>
      <c r="I136" s="135" t="s">
        <v>229</v>
      </c>
      <c r="J136" s="135" t="s">
        <v>228</v>
      </c>
      <c r="K136" s="135" t="s">
        <v>227</v>
      </c>
      <c r="L136" s="135" t="s">
        <v>226</v>
      </c>
      <c r="M136" s="135" t="s">
        <v>225</v>
      </c>
    </row>
    <row r="137" spans="2:13" ht="17.25" customHeight="1" thickBot="1" x14ac:dyDescent="0.4">
      <c r="B137" s="151">
        <v>128344</v>
      </c>
      <c r="C137" s="151">
        <v>128345</v>
      </c>
      <c r="D137" s="151">
        <v>128346</v>
      </c>
      <c r="E137" s="151">
        <v>128347</v>
      </c>
      <c r="F137" s="151">
        <v>128348</v>
      </c>
      <c r="G137" s="151">
        <v>128349</v>
      </c>
      <c r="H137" s="151">
        <v>128350</v>
      </c>
      <c r="I137" s="151">
        <v>128351</v>
      </c>
      <c r="J137" s="151">
        <v>128352</v>
      </c>
      <c r="K137" s="151">
        <v>128353</v>
      </c>
      <c r="L137" s="151">
        <v>128354</v>
      </c>
      <c r="M137" s="151">
        <v>128355</v>
      </c>
    </row>
    <row r="138" spans="2:13" ht="23.25" x14ac:dyDescent="0.35">
      <c r="B138" s="135" t="s">
        <v>224</v>
      </c>
      <c r="C138" s="135" t="s">
        <v>223</v>
      </c>
      <c r="D138" s="135" t="s">
        <v>222</v>
      </c>
      <c r="E138" s="135" t="s">
        <v>221</v>
      </c>
      <c r="F138" s="135" t="s">
        <v>220</v>
      </c>
      <c r="G138" s="135" t="s">
        <v>219</v>
      </c>
      <c r="H138" s="135" t="s">
        <v>218</v>
      </c>
      <c r="I138" s="135" t="s">
        <v>217</v>
      </c>
      <c r="J138" s="135" t="s">
        <v>216</v>
      </c>
      <c r="K138" s="135" t="s">
        <v>215</v>
      </c>
      <c r="L138" s="135" t="s">
        <v>214</v>
      </c>
      <c r="M138" s="135" t="s">
        <v>213</v>
      </c>
    </row>
    <row r="139" spans="2:13" ht="17.25" customHeight="1" thickBot="1" x14ac:dyDescent="0.4">
      <c r="B139" s="151">
        <v>128356</v>
      </c>
      <c r="C139" s="151">
        <v>128357</v>
      </c>
      <c r="D139" s="151">
        <v>128358</v>
      </c>
      <c r="E139" s="151">
        <v>128359</v>
      </c>
      <c r="F139" s="151">
        <v>128360</v>
      </c>
      <c r="G139" s="151">
        <v>128361</v>
      </c>
      <c r="H139" s="151">
        <v>128362</v>
      </c>
      <c r="I139" s="151">
        <v>128363</v>
      </c>
      <c r="J139" s="151">
        <v>128364</v>
      </c>
      <c r="K139" s="151">
        <v>128365</v>
      </c>
      <c r="L139" s="151">
        <v>128366</v>
      </c>
      <c r="M139" s="151">
        <v>128367</v>
      </c>
    </row>
    <row r="140" spans="2:13" ht="23.25" x14ac:dyDescent="0.35">
      <c r="B140" s="135" t="s">
        <v>212</v>
      </c>
      <c r="C140" s="135" t="s">
        <v>211</v>
      </c>
      <c r="D140" s="135" t="s">
        <v>210</v>
      </c>
      <c r="E140" s="135" t="s">
        <v>209</v>
      </c>
      <c r="F140" s="135" t="s">
        <v>208</v>
      </c>
      <c r="G140" s="135" t="s">
        <v>207</v>
      </c>
      <c r="H140" s="135" t="s">
        <v>206</v>
      </c>
      <c r="I140" s="135" t="s">
        <v>205</v>
      </c>
      <c r="J140" s="135" t="s">
        <v>204</v>
      </c>
      <c r="K140" s="135" t="s">
        <v>203</v>
      </c>
      <c r="L140" s="135" t="s">
        <v>202</v>
      </c>
      <c r="M140" s="135" t="s">
        <v>201</v>
      </c>
    </row>
    <row r="141" spans="2:13" ht="17.25" customHeight="1" thickBot="1" x14ac:dyDescent="0.4">
      <c r="B141" s="151">
        <v>128368</v>
      </c>
      <c r="C141" s="151">
        <v>128369</v>
      </c>
      <c r="D141" s="151">
        <v>128370</v>
      </c>
      <c r="E141" s="151">
        <v>128371</v>
      </c>
      <c r="F141" s="151">
        <v>128372</v>
      </c>
      <c r="G141" s="151">
        <v>128373</v>
      </c>
      <c r="H141" s="151">
        <v>128374</v>
      </c>
      <c r="I141" s="151">
        <v>128375</v>
      </c>
      <c r="J141" s="151">
        <v>128376</v>
      </c>
      <c r="K141" s="151">
        <v>128377</v>
      </c>
      <c r="L141" s="151">
        <v>128378</v>
      </c>
      <c r="M141" s="151">
        <v>128379</v>
      </c>
    </row>
    <row r="142" spans="2:13" ht="23.25" x14ac:dyDescent="0.35">
      <c r="B142" s="135" t="s">
        <v>200</v>
      </c>
      <c r="C142" s="135" t="s">
        <v>199</v>
      </c>
      <c r="D142" s="135" t="s">
        <v>198</v>
      </c>
      <c r="E142" s="135" t="s">
        <v>197</v>
      </c>
      <c r="F142" s="135" t="s">
        <v>196</v>
      </c>
      <c r="G142" s="135" t="s">
        <v>195</v>
      </c>
      <c r="H142" s="135" t="s">
        <v>194</v>
      </c>
      <c r="I142" s="135" t="s">
        <v>193</v>
      </c>
      <c r="J142" s="135" t="s">
        <v>192</v>
      </c>
      <c r="K142" s="135" t="s">
        <v>191</v>
      </c>
      <c r="L142" s="135" t="s">
        <v>190</v>
      </c>
      <c r="M142" s="135" t="s">
        <v>189</v>
      </c>
    </row>
    <row r="143" spans="2:13" ht="17.25" customHeight="1" thickBot="1" x14ac:dyDescent="0.4">
      <c r="B143" s="151">
        <v>128380</v>
      </c>
      <c r="C143" s="151">
        <v>128381</v>
      </c>
      <c r="D143" s="151">
        <v>128382</v>
      </c>
      <c r="E143" s="151">
        <v>128383</v>
      </c>
      <c r="F143" s="151">
        <v>128384</v>
      </c>
      <c r="G143" s="151">
        <v>128385</v>
      </c>
      <c r="H143" s="151">
        <v>128386</v>
      </c>
      <c r="I143" s="151">
        <v>128387</v>
      </c>
      <c r="J143" s="151">
        <v>128388</v>
      </c>
      <c r="K143" s="151">
        <v>128389</v>
      </c>
      <c r="L143" s="151">
        <v>128390</v>
      </c>
      <c r="M143" s="151">
        <v>128391</v>
      </c>
    </row>
    <row r="144" spans="2:13" ht="23.25" x14ac:dyDescent="0.35">
      <c r="B144" s="135" t="s">
        <v>188</v>
      </c>
      <c r="C144" s="135" t="s">
        <v>187</v>
      </c>
      <c r="D144" s="135" t="s">
        <v>186</v>
      </c>
      <c r="E144" s="135" t="s">
        <v>185</v>
      </c>
      <c r="F144" s="135" t="s">
        <v>184</v>
      </c>
      <c r="G144" s="135" t="s">
        <v>183</v>
      </c>
      <c r="H144" s="135" t="s">
        <v>182</v>
      </c>
      <c r="I144" s="135" t="s">
        <v>181</v>
      </c>
      <c r="J144" s="135" t="s">
        <v>180</v>
      </c>
      <c r="K144" s="135" t="s">
        <v>179</v>
      </c>
      <c r="L144" s="135" t="s">
        <v>178</v>
      </c>
      <c r="M144" s="135" t="s">
        <v>177</v>
      </c>
    </row>
    <row r="145" spans="2:13" ht="17.25" customHeight="1" thickBot="1" x14ac:dyDescent="0.4">
      <c r="B145" s="151">
        <v>128392</v>
      </c>
      <c r="C145" s="151">
        <v>128393</v>
      </c>
      <c r="D145" s="151">
        <v>128394</v>
      </c>
      <c r="E145" s="151">
        <v>128395</v>
      </c>
      <c r="F145" s="151">
        <v>128396</v>
      </c>
      <c r="G145" s="151">
        <v>128397</v>
      </c>
      <c r="H145" s="151">
        <v>128398</v>
      </c>
      <c r="I145" s="151">
        <v>128399</v>
      </c>
      <c r="J145" s="151">
        <v>128400</v>
      </c>
      <c r="K145" s="151">
        <v>128401</v>
      </c>
      <c r="L145" s="151">
        <v>128402</v>
      </c>
      <c r="M145" s="151">
        <v>128403</v>
      </c>
    </row>
    <row r="146" spans="2:13" ht="23.25" x14ac:dyDescent="0.35">
      <c r="B146" s="135" t="s">
        <v>176</v>
      </c>
      <c r="C146" s="191"/>
      <c r="D146" s="135" t="s">
        <v>175</v>
      </c>
      <c r="E146" s="135" t="s">
        <v>174</v>
      </c>
      <c r="F146" s="135" t="s">
        <v>173</v>
      </c>
      <c r="G146" s="135" t="s">
        <v>172</v>
      </c>
      <c r="H146" s="135" t="s">
        <v>171</v>
      </c>
      <c r="I146" s="135" t="s">
        <v>170</v>
      </c>
      <c r="J146" s="135" t="s">
        <v>169</v>
      </c>
      <c r="K146" s="135" t="s">
        <v>168</v>
      </c>
      <c r="L146" s="135" t="s">
        <v>167</v>
      </c>
      <c r="M146" s="135" t="s">
        <v>166</v>
      </c>
    </row>
    <row r="147" spans="2:13" ht="17.25" customHeight="1" thickBot="1" x14ac:dyDescent="0.4">
      <c r="B147" s="151">
        <v>128404</v>
      </c>
      <c r="C147" s="192"/>
      <c r="D147" s="151">
        <v>128406</v>
      </c>
      <c r="E147" s="151">
        <v>128407</v>
      </c>
      <c r="F147" s="151">
        <v>128408</v>
      </c>
      <c r="G147" s="151">
        <v>128409</v>
      </c>
      <c r="H147" s="151">
        <v>128410</v>
      </c>
      <c r="I147" s="151">
        <v>128411</v>
      </c>
      <c r="J147" s="151">
        <v>128412</v>
      </c>
      <c r="K147" s="151">
        <v>128413</v>
      </c>
      <c r="L147" s="151">
        <v>128414</v>
      </c>
      <c r="M147" s="151">
        <v>128415</v>
      </c>
    </row>
    <row r="148" spans="2:13" ht="23.25" x14ac:dyDescent="0.35">
      <c r="B148" s="135" t="s">
        <v>165</v>
      </c>
      <c r="C148" s="135" t="s">
        <v>164</v>
      </c>
      <c r="D148" s="135" t="s">
        <v>163</v>
      </c>
      <c r="E148" s="135" t="s">
        <v>162</v>
      </c>
      <c r="F148" s="135" t="s">
        <v>161</v>
      </c>
      <c r="G148" s="135" t="s">
        <v>160</v>
      </c>
      <c r="H148" s="135" t="s">
        <v>159</v>
      </c>
      <c r="I148" s="135" t="s">
        <v>158</v>
      </c>
      <c r="J148" s="135" t="s">
        <v>157</v>
      </c>
      <c r="K148" s="135" t="s">
        <v>156</v>
      </c>
      <c r="L148" s="135" t="s">
        <v>155</v>
      </c>
      <c r="M148" s="135" t="s">
        <v>154</v>
      </c>
    </row>
    <row r="149" spans="2:13" ht="17.25" customHeight="1" thickBot="1" x14ac:dyDescent="0.4">
      <c r="B149" s="151">
        <v>128416</v>
      </c>
      <c r="C149" s="151">
        <v>128417</v>
      </c>
      <c r="D149" s="151">
        <v>128418</v>
      </c>
      <c r="E149" s="151">
        <v>128419</v>
      </c>
      <c r="F149" s="151">
        <v>128420</v>
      </c>
      <c r="G149" s="151">
        <v>128421</v>
      </c>
      <c r="H149" s="151">
        <v>128422</v>
      </c>
      <c r="I149" s="151">
        <v>128423</v>
      </c>
      <c r="J149" s="151">
        <v>128424</v>
      </c>
      <c r="K149" s="151">
        <v>128425</v>
      </c>
      <c r="L149" s="151">
        <v>128426</v>
      </c>
      <c r="M149" s="151">
        <v>128427</v>
      </c>
    </row>
    <row r="150" spans="2:13" ht="23.25" x14ac:dyDescent="0.35">
      <c r="B150" s="135" t="s">
        <v>153</v>
      </c>
      <c r="C150" s="135" t="s">
        <v>152</v>
      </c>
      <c r="D150" s="135" t="s">
        <v>151</v>
      </c>
      <c r="E150" s="135" t="s">
        <v>150</v>
      </c>
      <c r="F150" s="135" t="s">
        <v>149</v>
      </c>
      <c r="G150" s="135" t="s">
        <v>148</v>
      </c>
      <c r="H150" s="135" t="s">
        <v>147</v>
      </c>
      <c r="I150" s="135" t="s">
        <v>146</v>
      </c>
      <c r="J150" s="135" t="s">
        <v>145</v>
      </c>
      <c r="K150" s="135" t="s">
        <v>144</v>
      </c>
      <c r="L150" s="135" t="s">
        <v>143</v>
      </c>
      <c r="M150" s="135" t="s">
        <v>142</v>
      </c>
    </row>
    <row r="151" spans="2:13" ht="17.25" customHeight="1" thickBot="1" x14ac:dyDescent="0.4">
      <c r="B151" s="151">
        <v>128428</v>
      </c>
      <c r="C151" s="151">
        <v>128429</v>
      </c>
      <c r="D151" s="151">
        <v>128430</v>
      </c>
      <c r="E151" s="151">
        <v>128431</v>
      </c>
      <c r="F151" s="151">
        <v>128432</v>
      </c>
      <c r="G151" s="151">
        <v>128433</v>
      </c>
      <c r="H151" s="151">
        <v>128434</v>
      </c>
      <c r="I151" s="151">
        <v>128435</v>
      </c>
      <c r="J151" s="151">
        <v>128436</v>
      </c>
      <c r="K151" s="151">
        <v>128437</v>
      </c>
      <c r="L151" s="151">
        <v>128438</v>
      </c>
      <c r="M151" s="151">
        <v>128439</v>
      </c>
    </row>
    <row r="152" spans="2:13" ht="23.25" x14ac:dyDescent="0.35">
      <c r="B152" s="135" t="s">
        <v>141</v>
      </c>
      <c r="C152" s="135" t="s">
        <v>140</v>
      </c>
      <c r="D152" s="135" t="s">
        <v>139</v>
      </c>
      <c r="E152" s="135" t="s">
        <v>138</v>
      </c>
      <c r="F152" s="135" t="s">
        <v>137</v>
      </c>
      <c r="G152" s="135" t="s">
        <v>136</v>
      </c>
      <c r="H152" s="135" t="s">
        <v>135</v>
      </c>
      <c r="I152" s="135" t="s">
        <v>134</v>
      </c>
      <c r="J152" s="135" t="s">
        <v>133</v>
      </c>
      <c r="K152" s="135" t="s">
        <v>132</v>
      </c>
      <c r="L152" s="135" t="s">
        <v>131</v>
      </c>
      <c r="M152" s="135" t="s">
        <v>130</v>
      </c>
    </row>
    <row r="153" spans="2:13" ht="17.25" customHeight="1" thickBot="1" x14ac:dyDescent="0.4">
      <c r="B153" s="151">
        <v>128440</v>
      </c>
      <c r="C153" s="151">
        <v>128441</v>
      </c>
      <c r="D153" s="151">
        <v>128442</v>
      </c>
      <c r="E153" s="151">
        <v>128443</v>
      </c>
      <c r="F153" s="151">
        <v>128444</v>
      </c>
      <c r="G153" s="151">
        <v>128445</v>
      </c>
      <c r="H153" s="151">
        <v>128446</v>
      </c>
      <c r="I153" s="151">
        <v>128447</v>
      </c>
      <c r="J153" s="151">
        <v>128448</v>
      </c>
      <c r="K153" s="151">
        <v>128449</v>
      </c>
      <c r="L153" s="151">
        <v>128450</v>
      </c>
      <c r="M153" s="151">
        <v>128451</v>
      </c>
    </row>
    <row r="154" spans="2:13" ht="23.25" x14ac:dyDescent="0.35">
      <c r="B154" s="135" t="s">
        <v>129</v>
      </c>
      <c r="C154" s="135" t="s">
        <v>128</v>
      </c>
      <c r="D154" s="135" t="s">
        <v>127</v>
      </c>
      <c r="E154" s="135" t="s">
        <v>126</v>
      </c>
      <c r="F154" s="135" t="s">
        <v>125</v>
      </c>
      <c r="G154" s="135" t="s">
        <v>124</v>
      </c>
      <c r="H154" s="135" t="s">
        <v>123</v>
      </c>
      <c r="I154" s="135" t="s">
        <v>122</v>
      </c>
      <c r="J154" s="135" t="s">
        <v>121</v>
      </c>
      <c r="K154" s="135" t="s">
        <v>120</v>
      </c>
      <c r="L154" s="135" t="s">
        <v>119</v>
      </c>
      <c r="M154" s="135" t="s">
        <v>118</v>
      </c>
    </row>
    <row r="155" spans="2:13" ht="17.25" customHeight="1" thickBot="1" x14ac:dyDescent="0.4">
      <c r="B155" s="151">
        <v>128452</v>
      </c>
      <c r="C155" s="151">
        <v>128453</v>
      </c>
      <c r="D155" s="151">
        <v>128454</v>
      </c>
      <c r="E155" s="151">
        <v>128455</v>
      </c>
      <c r="F155" s="151">
        <v>128456</v>
      </c>
      <c r="G155" s="151">
        <v>128457</v>
      </c>
      <c r="H155" s="151">
        <v>128458</v>
      </c>
      <c r="I155" s="151">
        <v>128459</v>
      </c>
      <c r="J155" s="151">
        <v>128460</v>
      </c>
      <c r="K155" s="151">
        <v>128461</v>
      </c>
      <c r="L155" s="151">
        <v>128462</v>
      </c>
      <c r="M155" s="151">
        <v>128463</v>
      </c>
    </row>
    <row r="156" spans="2:13" ht="23.25" x14ac:dyDescent="0.35">
      <c r="B156" s="135" t="s">
        <v>117</v>
      </c>
      <c r="C156" s="135" t="s">
        <v>116</v>
      </c>
      <c r="D156" s="135" t="s">
        <v>115</v>
      </c>
      <c r="E156" s="135" t="s">
        <v>114</v>
      </c>
      <c r="F156" s="135" t="s">
        <v>113</v>
      </c>
      <c r="G156" s="135" t="s">
        <v>112</v>
      </c>
      <c r="H156" s="135" t="s">
        <v>111</v>
      </c>
      <c r="I156" s="135" t="s">
        <v>110</v>
      </c>
      <c r="J156" s="135" t="s">
        <v>109</v>
      </c>
      <c r="K156" s="135" t="s">
        <v>108</v>
      </c>
      <c r="L156" s="135" t="s">
        <v>107</v>
      </c>
      <c r="M156" s="135" t="s">
        <v>106</v>
      </c>
    </row>
    <row r="157" spans="2:13" ht="17.25" customHeight="1" thickBot="1" x14ac:dyDescent="0.4">
      <c r="B157" s="151">
        <v>128464</v>
      </c>
      <c r="C157" s="151">
        <v>128465</v>
      </c>
      <c r="D157" s="151">
        <v>128466</v>
      </c>
      <c r="E157" s="151">
        <v>128467</v>
      </c>
      <c r="F157" s="151">
        <v>128468</v>
      </c>
      <c r="G157" s="151">
        <v>128469</v>
      </c>
      <c r="H157" s="151">
        <v>128470</v>
      </c>
      <c r="I157" s="151">
        <v>128471</v>
      </c>
      <c r="J157" s="151">
        <v>128472</v>
      </c>
      <c r="K157" s="151">
        <v>128473</v>
      </c>
      <c r="L157" s="151">
        <v>128474</v>
      </c>
      <c r="M157" s="151">
        <v>128475</v>
      </c>
    </row>
    <row r="158" spans="2:13" ht="23.25" x14ac:dyDescent="0.35">
      <c r="B158" s="135" t="s">
        <v>105</v>
      </c>
      <c r="C158" s="135" t="s">
        <v>104</v>
      </c>
      <c r="D158" s="135" t="s">
        <v>103</v>
      </c>
      <c r="E158" s="135" t="s">
        <v>102</v>
      </c>
      <c r="F158" s="135" t="s">
        <v>101</v>
      </c>
      <c r="G158" s="135" t="s">
        <v>100</v>
      </c>
      <c r="H158" s="135" t="s">
        <v>99</v>
      </c>
      <c r="I158" s="135" t="s">
        <v>98</v>
      </c>
      <c r="J158" s="135" t="s">
        <v>97</v>
      </c>
      <c r="K158" s="135" t="s">
        <v>96</v>
      </c>
      <c r="L158" s="135" t="s">
        <v>95</v>
      </c>
      <c r="M158" s="135" t="s">
        <v>94</v>
      </c>
    </row>
    <row r="159" spans="2:13" ht="17.25" customHeight="1" thickBot="1" x14ac:dyDescent="0.4">
      <c r="B159" s="151">
        <v>128476</v>
      </c>
      <c r="C159" s="151">
        <v>128477</v>
      </c>
      <c r="D159" s="151">
        <v>128478</v>
      </c>
      <c r="E159" s="151">
        <v>128479</v>
      </c>
      <c r="F159" s="151">
        <v>128480</v>
      </c>
      <c r="G159" s="151">
        <v>128481</v>
      </c>
      <c r="H159" s="151">
        <v>128482</v>
      </c>
      <c r="I159" s="151">
        <v>128483</v>
      </c>
      <c r="J159" s="151">
        <v>128484</v>
      </c>
      <c r="K159" s="151">
        <v>128485</v>
      </c>
      <c r="L159" s="151">
        <v>128486</v>
      </c>
      <c r="M159" s="151">
        <v>128487</v>
      </c>
    </row>
    <row r="160" spans="2:13" ht="23.25" x14ac:dyDescent="0.35">
      <c r="B160" s="135" t="s">
        <v>93</v>
      </c>
      <c r="C160" s="135" t="s">
        <v>92</v>
      </c>
      <c r="D160" s="135" t="s">
        <v>91</v>
      </c>
      <c r="E160" s="135" t="s">
        <v>90</v>
      </c>
      <c r="F160" s="135" t="s">
        <v>89</v>
      </c>
      <c r="G160" s="135" t="s">
        <v>88</v>
      </c>
      <c r="H160" s="135" t="s">
        <v>87</v>
      </c>
      <c r="I160" s="135" t="s">
        <v>86</v>
      </c>
      <c r="J160" s="135" t="s">
        <v>85</v>
      </c>
      <c r="K160" s="135" t="s">
        <v>84</v>
      </c>
      <c r="L160" s="135" t="s">
        <v>83</v>
      </c>
      <c r="M160" s="135" t="s">
        <v>82</v>
      </c>
    </row>
    <row r="161" spans="2:13" ht="17.25" customHeight="1" thickBot="1" x14ac:dyDescent="0.4">
      <c r="B161" s="151">
        <v>128488</v>
      </c>
      <c r="C161" s="151">
        <v>128489</v>
      </c>
      <c r="D161" s="151">
        <v>128490</v>
      </c>
      <c r="E161" s="151">
        <v>128491</v>
      </c>
      <c r="F161" s="151">
        <v>128492</v>
      </c>
      <c r="G161" s="151">
        <v>128493</v>
      </c>
      <c r="H161" s="151">
        <v>128494</v>
      </c>
      <c r="I161" s="151">
        <v>128495</v>
      </c>
      <c r="J161" s="151">
        <v>128496</v>
      </c>
      <c r="K161" s="151">
        <v>128497</v>
      </c>
      <c r="L161" s="151">
        <v>128498</v>
      </c>
      <c r="M161" s="151">
        <v>128499</v>
      </c>
    </row>
    <row r="162" spans="2:13" ht="23.25" x14ac:dyDescent="0.35">
      <c r="B162" s="135" t="s">
        <v>81</v>
      </c>
      <c r="C162" s="135" t="s">
        <v>80</v>
      </c>
      <c r="D162" s="135" t="s">
        <v>79</v>
      </c>
      <c r="E162" s="135" t="s">
        <v>78</v>
      </c>
      <c r="F162" s="135" t="s">
        <v>77</v>
      </c>
      <c r="G162" s="135" t="s">
        <v>76</v>
      </c>
      <c r="H162" s="135" t="s">
        <v>75</v>
      </c>
      <c r="I162" s="135" t="s">
        <v>74</v>
      </c>
      <c r="J162" s="135" t="s">
        <v>73</v>
      </c>
      <c r="K162" s="135" t="s">
        <v>72</v>
      </c>
      <c r="L162" s="135" t="s">
        <v>71</v>
      </c>
      <c r="M162" s="135" t="s">
        <v>70</v>
      </c>
    </row>
    <row r="163" spans="2:13" ht="17.25" customHeight="1" thickBot="1" x14ac:dyDescent="0.4">
      <c r="B163" s="151">
        <v>128500</v>
      </c>
      <c r="C163" s="151">
        <v>128501</v>
      </c>
      <c r="D163" s="151">
        <v>128502</v>
      </c>
      <c r="E163" s="151">
        <v>128503</v>
      </c>
      <c r="F163" s="151">
        <v>128504</v>
      </c>
      <c r="G163" s="151">
        <v>128505</v>
      </c>
      <c r="H163" s="151">
        <v>128506</v>
      </c>
      <c r="I163" s="151">
        <v>128507</v>
      </c>
      <c r="J163" s="151">
        <v>128508</v>
      </c>
      <c r="K163" s="151">
        <v>128509</v>
      </c>
      <c r="L163" s="151">
        <v>128510</v>
      </c>
      <c r="M163" s="151">
        <v>128511</v>
      </c>
    </row>
  </sheetData>
  <mergeCells count="2">
    <mergeCell ref="C146:C147"/>
    <mergeCell ref="B2:M2"/>
  </mergeCells>
  <conditionalFormatting sqref="P8">
    <cfRule type="expression" dxfId="7" priority="3">
      <formula>_xlfn.UNICODE($P$8)=128652</formula>
    </cfRule>
    <cfRule type="expression" dxfId="6" priority="4">
      <formula>_xlfn.UNICODE($P$8)=128646</formula>
    </cfRule>
  </conditionalFormatting>
  <conditionalFormatting sqref="Q8">
    <cfRule type="expression" dxfId="5" priority="1">
      <formula>_xlfn.UNICODE($Q$8)=128652</formula>
    </cfRule>
    <cfRule type="expression" dxfId="4" priority="2">
      <formula>_xlfn.UNICODE($Q$8)=128646</formula>
    </cfRule>
  </conditionalFormatting>
  <dataValidations count="2">
    <dataValidation type="list" allowBlank="1" showInputMessage="1" showErrorMessage="1" sqref="P8" xr:uid="{ED548B23-AA85-4F81-A33C-9943C782AEFE}">
      <formula1>$Q$5:$Q$6</formula1>
    </dataValidation>
    <dataValidation type="list" allowBlank="1" showInputMessage="1" showErrorMessage="1" sqref="Q8" xr:uid="{6F69022F-854C-4DC8-8D62-1E894568550A}">
      <formula1>$R$5:$R$6</formula1>
    </dataValidation>
  </dataValidations>
  <hyperlinks>
    <hyperlink ref="B2" r:id="rId1" xr:uid="{74C1D720-6182-418C-99C0-2E8760E4C494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9988D-1102-470E-8656-9867536D2D87}">
  <dimension ref="B1:J21"/>
  <sheetViews>
    <sheetView showGridLines="0" workbookViewId="0"/>
  </sheetViews>
  <sheetFormatPr defaultColWidth="9.140625" defaultRowHeight="15" x14ac:dyDescent="0.25"/>
  <cols>
    <col min="1" max="1" width="3.140625" style="2" customWidth="1"/>
    <col min="2" max="2" width="24.140625" style="2" customWidth="1"/>
    <col min="3" max="3" width="10.140625" style="2" bestFit="1" customWidth="1"/>
    <col min="4" max="4" width="9.140625" style="2" customWidth="1"/>
    <col min="5" max="8" width="9.140625" style="2"/>
    <col min="9" max="10" width="10.140625" style="2" customWidth="1"/>
    <col min="11" max="16384" width="9.140625" style="2"/>
  </cols>
  <sheetData>
    <row r="1" spans="2:10" ht="15.75" thickBot="1" x14ac:dyDescent="0.3"/>
    <row r="2" spans="2:10" ht="15.75" thickBot="1" x14ac:dyDescent="0.3">
      <c r="B2" s="7" t="s">
        <v>14</v>
      </c>
      <c r="C2" s="12"/>
      <c r="D2" s="8"/>
      <c r="E2" s="8"/>
      <c r="F2" s="8"/>
      <c r="G2" s="3"/>
      <c r="I2" s="194" t="s">
        <v>18</v>
      </c>
      <c r="J2" s="195"/>
    </row>
    <row r="3" spans="2:10" x14ac:dyDescent="0.25">
      <c r="B3" s="5"/>
      <c r="C3" s="13"/>
      <c r="D3" s="9"/>
      <c r="E3" s="9"/>
      <c r="F3" s="9"/>
      <c r="G3" s="4"/>
      <c r="I3" s="90" t="s">
        <v>19</v>
      </c>
      <c r="J3" s="154">
        <v>3</v>
      </c>
    </row>
    <row r="4" spans="2:10" ht="17.25" x14ac:dyDescent="0.25">
      <c r="B4" s="5"/>
      <c r="C4" s="13"/>
      <c r="D4" s="9"/>
      <c r="E4" s="9"/>
      <c r="F4" s="9"/>
      <c r="G4" s="4"/>
      <c r="I4" s="91" t="s">
        <v>22</v>
      </c>
      <c r="J4" s="155">
        <f>EXP(J3)</f>
        <v>20.085536923187668</v>
      </c>
    </row>
    <row r="5" spans="2:10" x14ac:dyDescent="0.25">
      <c r="B5" s="5" t="s">
        <v>15</v>
      </c>
      <c r="C5" s="13"/>
      <c r="D5" s="9"/>
      <c r="E5" s="9"/>
      <c r="F5" s="9"/>
      <c r="G5" s="4"/>
      <c r="I5" s="92"/>
      <c r="J5" s="94"/>
    </row>
    <row r="6" spans="2:10" x14ac:dyDescent="0.25">
      <c r="B6" s="5"/>
      <c r="C6" s="13"/>
      <c r="D6" s="9"/>
      <c r="E6" s="9"/>
      <c r="F6" s="9"/>
      <c r="G6" s="4"/>
      <c r="I6" s="95" t="s">
        <v>20</v>
      </c>
      <c r="J6" s="96" t="s">
        <v>21</v>
      </c>
    </row>
    <row r="7" spans="2:10" x14ac:dyDescent="0.25">
      <c r="B7" s="5"/>
      <c r="C7" s="13"/>
      <c r="D7" s="9"/>
      <c r="E7" s="9"/>
      <c r="F7" s="9"/>
      <c r="G7" s="4"/>
      <c r="I7" s="91">
        <v>1</v>
      </c>
      <c r="J7" s="156">
        <f>1+$J$3</f>
        <v>4</v>
      </c>
    </row>
    <row r="8" spans="2:10" x14ac:dyDescent="0.25">
      <c r="B8" s="5" t="s">
        <v>17</v>
      </c>
      <c r="C8" s="13"/>
      <c r="D8" s="9"/>
      <c r="E8" s="9"/>
      <c r="F8" s="9"/>
      <c r="G8" s="4"/>
      <c r="I8" s="91">
        <v>2</v>
      </c>
      <c r="J8" s="156">
        <f t="shared" ref="J8:J21" si="0">J7+$J$3^I8/FACT(I8)</f>
        <v>8.5</v>
      </c>
    </row>
    <row r="9" spans="2:10" x14ac:dyDescent="0.25">
      <c r="B9" s="5"/>
      <c r="C9" s="13"/>
      <c r="D9" s="9"/>
      <c r="E9" s="9"/>
      <c r="F9" s="9"/>
      <c r="G9" s="4"/>
      <c r="I9" s="91">
        <v>3</v>
      </c>
      <c r="J9" s="156">
        <f t="shared" si="0"/>
        <v>13</v>
      </c>
    </row>
    <row r="10" spans="2:10" x14ac:dyDescent="0.25">
      <c r="B10" s="5"/>
      <c r="C10" s="13"/>
      <c r="D10" s="9"/>
      <c r="E10" s="9"/>
      <c r="F10" s="9"/>
      <c r="G10" s="4"/>
      <c r="I10" s="91">
        <v>4</v>
      </c>
      <c r="J10" s="156">
        <f t="shared" si="0"/>
        <v>16.375</v>
      </c>
    </row>
    <row r="11" spans="2:10" x14ac:dyDescent="0.25">
      <c r="B11" s="5" t="s">
        <v>16</v>
      </c>
      <c r="C11" s="13"/>
      <c r="D11" s="9"/>
      <c r="E11" s="9"/>
      <c r="F11" s="9"/>
      <c r="G11" s="4"/>
      <c r="I11" s="91">
        <v>5</v>
      </c>
      <c r="J11" s="156">
        <f t="shared" si="0"/>
        <v>18.399999999999999</v>
      </c>
    </row>
    <row r="12" spans="2:10" x14ac:dyDescent="0.25">
      <c r="B12" s="5"/>
      <c r="C12" s="13"/>
      <c r="D12" s="9"/>
      <c r="E12" s="9"/>
      <c r="F12" s="9"/>
      <c r="G12" s="4"/>
      <c r="I12" s="91">
        <v>6</v>
      </c>
      <c r="J12" s="156">
        <f t="shared" si="0"/>
        <v>19.412499999999998</v>
      </c>
    </row>
    <row r="13" spans="2:10" x14ac:dyDescent="0.25">
      <c r="B13" s="5"/>
      <c r="C13" s="13"/>
      <c r="D13" s="9"/>
      <c r="E13" s="9"/>
      <c r="F13" s="9"/>
      <c r="G13" s="4"/>
      <c r="I13" s="91">
        <v>7</v>
      </c>
      <c r="J13" s="156">
        <f t="shared" si="0"/>
        <v>19.846428571428568</v>
      </c>
    </row>
    <row r="14" spans="2:10" x14ac:dyDescent="0.25">
      <c r="B14" s="5" t="s">
        <v>18</v>
      </c>
      <c r="C14" s="13"/>
      <c r="D14" s="9"/>
      <c r="E14" s="9"/>
      <c r="F14" s="9"/>
      <c r="G14" s="4"/>
      <c r="I14" s="91">
        <v>8</v>
      </c>
      <c r="J14" s="156">
        <f t="shared" si="0"/>
        <v>20.009151785714284</v>
      </c>
    </row>
    <row r="15" spans="2:10" ht="15.75" thickBot="1" x14ac:dyDescent="0.3">
      <c r="B15" s="6"/>
      <c r="C15" s="14"/>
      <c r="D15" s="10"/>
      <c r="E15" s="10"/>
      <c r="F15" s="10"/>
      <c r="G15" s="11"/>
      <c r="I15" s="91">
        <v>9</v>
      </c>
      <c r="J15" s="156">
        <f t="shared" si="0"/>
        <v>20.063392857142855</v>
      </c>
    </row>
    <row r="16" spans="2:10" x14ac:dyDescent="0.25">
      <c r="I16" s="91">
        <v>10</v>
      </c>
      <c r="J16" s="156">
        <f t="shared" si="0"/>
        <v>20.079665178571425</v>
      </c>
    </row>
    <row r="17" spans="9:10" x14ac:dyDescent="0.25">
      <c r="I17" s="91">
        <v>11</v>
      </c>
      <c r="J17" s="156">
        <f t="shared" si="0"/>
        <v>20.084103084415581</v>
      </c>
    </row>
    <row r="18" spans="9:10" x14ac:dyDescent="0.25">
      <c r="I18" s="91">
        <v>12</v>
      </c>
      <c r="J18" s="156">
        <f t="shared" si="0"/>
        <v>20.08521256087662</v>
      </c>
    </row>
    <row r="19" spans="9:10" x14ac:dyDescent="0.25">
      <c r="I19" s="91">
        <v>13</v>
      </c>
      <c r="J19" s="156">
        <f t="shared" si="0"/>
        <v>20.085468593906089</v>
      </c>
    </row>
    <row r="20" spans="9:10" x14ac:dyDescent="0.25">
      <c r="I20" s="91">
        <v>14</v>
      </c>
      <c r="J20" s="156">
        <f t="shared" si="0"/>
        <v>20.085523458126691</v>
      </c>
    </row>
    <row r="21" spans="9:10" ht="15.75" thickBot="1" x14ac:dyDescent="0.3">
      <c r="I21" s="93">
        <v>15</v>
      </c>
      <c r="J21" s="157">
        <f t="shared" si="0"/>
        <v>20.08553443097081</v>
      </c>
    </row>
  </sheetData>
  <mergeCells count="1">
    <mergeCell ref="I2:J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6B9D-F284-4252-BA3A-FEFE172B4782}">
  <dimension ref="B2:I28"/>
  <sheetViews>
    <sheetView showGridLines="0" workbookViewId="0"/>
  </sheetViews>
  <sheetFormatPr defaultRowHeight="15" x14ac:dyDescent="0.25"/>
  <cols>
    <col min="1" max="1" width="3.140625" customWidth="1"/>
    <col min="2" max="2" width="20.7109375" bestFit="1" customWidth="1"/>
    <col min="7" max="7" width="7.140625" customWidth="1"/>
    <col min="9" max="9" width="11.42578125" bestFit="1" customWidth="1"/>
  </cols>
  <sheetData>
    <row r="2" spans="2:7" ht="15.75" thickBot="1" x14ac:dyDescent="0.3">
      <c r="C2" s="1"/>
    </row>
    <row r="3" spans="2:7" x14ac:dyDescent="0.25">
      <c r="B3" s="158" t="s">
        <v>23</v>
      </c>
      <c r="C3" s="26"/>
      <c r="D3" s="15"/>
      <c r="E3" s="15"/>
      <c r="F3" s="15"/>
      <c r="G3" s="16"/>
    </row>
    <row r="4" spans="2:7" x14ac:dyDescent="0.25">
      <c r="B4" s="17"/>
      <c r="C4" s="28"/>
      <c r="D4" s="18"/>
      <c r="E4" s="18"/>
      <c r="F4" s="18"/>
      <c r="G4" s="19"/>
    </row>
    <row r="5" spans="2:7" x14ac:dyDescent="0.25">
      <c r="B5" s="17"/>
      <c r="C5" s="28"/>
      <c r="D5" s="18"/>
      <c r="E5" s="18"/>
      <c r="F5" s="18"/>
      <c r="G5" s="19"/>
    </row>
    <row r="6" spans="2:7" x14ac:dyDescent="0.25">
      <c r="B6" s="17" t="s">
        <v>24</v>
      </c>
      <c r="C6" s="28"/>
      <c r="D6" s="18"/>
      <c r="E6" s="18"/>
      <c r="F6" s="18"/>
      <c r="G6" s="19"/>
    </row>
    <row r="7" spans="2:7" x14ac:dyDescent="0.25">
      <c r="B7" s="17"/>
      <c r="C7" s="28"/>
      <c r="D7" s="18"/>
      <c r="E7" s="18"/>
      <c r="F7" s="18"/>
      <c r="G7" s="19"/>
    </row>
    <row r="8" spans="2:7" ht="17.25" x14ac:dyDescent="0.25">
      <c r="B8" s="17"/>
      <c r="C8" s="28" t="s">
        <v>25</v>
      </c>
      <c r="D8" s="18"/>
      <c r="E8" s="18"/>
      <c r="F8" s="18"/>
      <c r="G8" s="19"/>
    </row>
    <row r="9" spans="2:7" x14ac:dyDescent="0.25">
      <c r="B9" s="17"/>
      <c r="C9" s="28"/>
      <c r="D9" s="18"/>
      <c r="E9" s="159"/>
      <c r="F9" s="18"/>
      <c r="G9" s="19"/>
    </row>
    <row r="10" spans="2:7" x14ac:dyDescent="0.25">
      <c r="B10" s="17"/>
      <c r="C10" s="28"/>
      <c r="D10" s="18"/>
      <c r="E10" s="18"/>
      <c r="F10" s="18"/>
      <c r="G10" s="19"/>
    </row>
    <row r="11" spans="2:7" x14ac:dyDescent="0.25">
      <c r="B11" s="17"/>
      <c r="C11" s="28"/>
      <c r="D11" s="18"/>
      <c r="E11" s="18"/>
      <c r="F11" s="18"/>
      <c r="G11" s="19"/>
    </row>
    <row r="12" spans="2:7" x14ac:dyDescent="0.25">
      <c r="B12" s="17"/>
      <c r="C12" s="28"/>
      <c r="D12" s="18"/>
      <c r="E12" s="18"/>
      <c r="F12" s="18"/>
      <c r="G12" s="19"/>
    </row>
    <row r="13" spans="2:7" x14ac:dyDescent="0.25">
      <c r="B13" s="17"/>
      <c r="C13" s="28"/>
      <c r="D13" s="18"/>
      <c r="E13" s="18"/>
      <c r="F13" s="18"/>
      <c r="G13" s="19"/>
    </row>
    <row r="14" spans="2:7" ht="15.75" thickBot="1" x14ac:dyDescent="0.3">
      <c r="B14" s="20"/>
      <c r="C14" s="29"/>
      <c r="D14" s="21"/>
      <c r="E14" s="21"/>
      <c r="F14" s="21"/>
      <c r="G14" s="22"/>
    </row>
    <row r="16" spans="2:7" ht="15.75" thickBot="1" x14ac:dyDescent="0.3"/>
    <row r="17" spans="3:9" ht="15.75" thickBot="1" x14ac:dyDescent="0.3">
      <c r="C17" s="30" t="s">
        <v>0</v>
      </c>
      <c r="D17" s="15">
        <v>5</v>
      </c>
      <c r="E17" s="26"/>
      <c r="F17" s="16"/>
      <c r="H17" s="160" t="s">
        <v>26</v>
      </c>
      <c r="I17" s="161" t="s">
        <v>1052</v>
      </c>
    </row>
    <row r="18" spans="3:9" x14ac:dyDescent="0.25">
      <c r="C18" s="31" t="s">
        <v>1</v>
      </c>
      <c r="D18" s="18">
        <v>2</v>
      </c>
      <c r="E18" s="34" t="str">
        <f>IF(D17=0,"",IF(D17=1,"",D17)&amp;H17)&amp;
IF(D18=0,"",IF(D18&gt;0,"+","")&amp;D18&amp;"x")&amp;
IF(D19=0,"",IF(D19&gt;0,"+","")&amp;D19)&amp;
"=0"</f>
        <v>5x²+2x-3=0</v>
      </c>
      <c r="F18" s="25"/>
    </row>
    <row r="19" spans="3:9" x14ac:dyDescent="0.25">
      <c r="C19" s="32" t="s">
        <v>2</v>
      </c>
      <c r="D19" s="23">
        <v>-3</v>
      </c>
      <c r="E19" s="27"/>
      <c r="F19" s="24"/>
    </row>
    <row r="20" spans="3:9" ht="18" x14ac:dyDescent="0.35">
      <c r="C20" s="31" t="s">
        <v>27</v>
      </c>
      <c r="D20" s="18">
        <f>(-D18+SQRT(D18^2-4*D17*D19))/(2*D17)</f>
        <v>0.6</v>
      </c>
      <c r="E20" s="28"/>
      <c r="F20" s="19"/>
    </row>
    <row r="21" spans="3:9" ht="18.75" thickBot="1" x14ac:dyDescent="0.4">
      <c r="C21" s="33" t="s">
        <v>28</v>
      </c>
      <c r="D21" s="21">
        <f>(-D18-SQRT(D18^2-4*D17*D19))/(2*D17)</f>
        <v>-1</v>
      </c>
      <c r="E21" s="29"/>
      <c r="F21" s="22"/>
    </row>
    <row r="23" spans="3:9" ht="15.75" thickBot="1" x14ac:dyDescent="0.3"/>
    <row r="24" spans="3:9" x14ac:dyDescent="0.25">
      <c r="C24" s="30" t="s">
        <v>0</v>
      </c>
      <c r="D24" s="15">
        <v>5</v>
      </c>
      <c r="E24" s="26"/>
      <c r="F24" s="16"/>
    </row>
    <row r="25" spans="3:9" x14ac:dyDescent="0.25">
      <c r="C25" s="31" t="s">
        <v>1</v>
      </c>
      <c r="D25" s="18">
        <v>2</v>
      </c>
      <c r="E25" s="34" t="str">
        <f>IF(a=0,"",IF(a=1,"",a)&amp;H17)&amp;
IF(b=0,"",IF(b&gt;0,"+","")&amp;b&amp;"x")&amp;
IF(c_=0,"",IF(c_&gt;0,"+","")&amp;c_)&amp;
"=0"</f>
        <v>5x²+2x-3=0</v>
      </c>
      <c r="F25" s="25"/>
    </row>
    <row r="26" spans="3:9" x14ac:dyDescent="0.25">
      <c r="C26" s="32" t="s">
        <v>2</v>
      </c>
      <c r="D26" s="23">
        <v>-3</v>
      </c>
      <c r="E26" s="27"/>
      <c r="F26" s="24"/>
    </row>
    <row r="27" spans="3:9" ht="18" x14ac:dyDescent="0.35">
      <c r="C27" s="31" t="s">
        <v>27</v>
      </c>
      <c r="D27" s="18">
        <f>(-b+SQRT(b^2-4*a*c_))/(2*a)</f>
        <v>0.6</v>
      </c>
      <c r="E27" s="28"/>
      <c r="F27" s="19"/>
    </row>
    <row r="28" spans="3:9" ht="18.75" thickBot="1" x14ac:dyDescent="0.4">
      <c r="C28" s="33" t="s">
        <v>28</v>
      </c>
      <c r="D28" s="21">
        <f>(-b-SQRT(b^2-4*a*c_))/(2*a)</f>
        <v>-1</v>
      </c>
      <c r="E28" s="29"/>
      <c r="F28" s="22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04E9-9074-4D84-9CA4-1A283B51379E}">
  <dimension ref="B1:K23"/>
  <sheetViews>
    <sheetView showGridLines="0" workbookViewId="0"/>
  </sheetViews>
  <sheetFormatPr defaultRowHeight="15" x14ac:dyDescent="0.25"/>
  <cols>
    <col min="1" max="1" width="3.140625" customWidth="1"/>
    <col min="2" max="2" width="14.7109375" bestFit="1" customWidth="1"/>
    <col min="3" max="3" width="11" bestFit="1" customWidth="1"/>
    <col min="4" max="4" width="10" bestFit="1" customWidth="1"/>
    <col min="6" max="6" width="10.28515625" bestFit="1" customWidth="1"/>
    <col min="7" max="9" width="11" bestFit="1" customWidth="1"/>
  </cols>
  <sheetData>
    <row r="1" spans="2:8" ht="15.75" thickBot="1" x14ac:dyDescent="0.3"/>
    <row r="2" spans="2:8" x14ac:dyDescent="0.25">
      <c r="B2" s="30" t="s">
        <v>30</v>
      </c>
      <c r="C2" s="163">
        <v>300000</v>
      </c>
      <c r="D2" s="16"/>
    </row>
    <row r="3" spans="2:8" x14ac:dyDescent="0.25">
      <c r="B3" s="31" t="s">
        <v>31</v>
      </c>
      <c r="C3" s="164">
        <v>10</v>
      </c>
      <c r="D3" s="19" t="s">
        <v>32</v>
      </c>
    </row>
    <row r="4" spans="2:8" ht="15.75" thickBot="1" x14ac:dyDescent="0.3">
      <c r="B4" s="33" t="s">
        <v>33</v>
      </c>
      <c r="C4" s="165">
        <v>0.02</v>
      </c>
      <c r="D4" s="37" t="str">
        <f>"/"&amp;D3</f>
        <v>/jaar</v>
      </c>
    </row>
    <row r="5" spans="2:8" ht="15.75" thickBot="1" x14ac:dyDescent="0.3"/>
    <row r="6" spans="2:8" x14ac:dyDescent="0.25">
      <c r="B6" s="30" t="str">
        <f>PROPER(D3)&amp;"last"</f>
        <v>Jaarlast</v>
      </c>
      <c r="C6" s="39"/>
    </row>
    <row r="7" spans="2:8" x14ac:dyDescent="0.25">
      <c r="B7" s="31" t="s">
        <v>35</v>
      </c>
      <c r="C7" s="40">
        <f>-PMT(C4,C3,C2)</f>
        <v>33397.958359594937</v>
      </c>
    </row>
    <row r="8" spans="2:8" ht="15.75" thickBot="1" x14ac:dyDescent="0.3">
      <c r="B8" s="41" t="s">
        <v>36</v>
      </c>
      <c r="C8" s="162">
        <f>C2*C4/(1-(1+C4)^-C3)</f>
        <v>33397.958359594944</v>
      </c>
    </row>
    <row r="9" spans="2:8" ht="15.75" thickBot="1" x14ac:dyDescent="0.3"/>
    <row r="10" spans="2:8" x14ac:dyDescent="0.25">
      <c r="B10" s="46" t="str">
        <f>PROPER(D3)</f>
        <v>Jaar</v>
      </c>
      <c r="C10" s="48" t="s">
        <v>37</v>
      </c>
      <c r="D10" s="47" t="s">
        <v>38</v>
      </c>
      <c r="E10" s="47" t="s">
        <v>33</v>
      </c>
      <c r="F10" s="47" t="s">
        <v>39</v>
      </c>
      <c r="G10" s="47" t="s">
        <v>40</v>
      </c>
      <c r="H10" s="97" t="s">
        <v>1036</v>
      </c>
    </row>
    <row r="11" spans="2:8" x14ac:dyDescent="0.25">
      <c r="B11" s="17">
        <v>1</v>
      </c>
      <c r="C11" s="49">
        <f>C2</f>
        <v>300000</v>
      </c>
      <c r="D11" s="42">
        <f>$C$7</f>
        <v>33397.958359594937</v>
      </c>
      <c r="E11" s="42">
        <f>C11*$C$4</f>
        <v>6000</v>
      </c>
      <c r="F11" s="42">
        <f>D11-E11</f>
        <v>27397.958359594937</v>
      </c>
      <c r="G11" s="42">
        <f>C11-F11</f>
        <v>272602.04164040508</v>
      </c>
      <c r="H11" s="43">
        <f>$C$2*(1+$C$4)^B11-$C$7</f>
        <v>272602.04164040508</v>
      </c>
    </row>
    <row r="12" spans="2:8" x14ac:dyDescent="0.25">
      <c r="B12" s="17">
        <v>2</v>
      </c>
      <c r="C12" s="50">
        <f>G11</f>
        <v>272602.04164040508</v>
      </c>
      <c r="D12" s="42">
        <f>$C$7</f>
        <v>33397.958359594937</v>
      </c>
      <c r="E12" s="42">
        <f t="shared" ref="E12:E20" si="0">C12*$C$4</f>
        <v>5452.0408328081021</v>
      </c>
      <c r="F12" s="42">
        <f>D12-E12</f>
        <v>27945.917526786834</v>
      </c>
      <c r="G12" s="42">
        <f>C12-F12</f>
        <v>244656.12411361825</v>
      </c>
      <c r="H12" s="43">
        <f>$C$2*(1+$C$4)^B12-$C$7*((1+$C$4)^(B12-1)+1)</f>
        <v>244656.12411361822</v>
      </c>
    </row>
    <row r="13" spans="2:8" x14ac:dyDescent="0.25">
      <c r="B13" s="17">
        <v>3</v>
      </c>
      <c r="C13" s="50">
        <f t="shared" ref="C13:C20" si="1">G12</f>
        <v>244656.12411361825</v>
      </c>
      <c r="D13" s="42">
        <f t="shared" ref="D13:D20" si="2">$C$7</f>
        <v>33397.958359594937</v>
      </c>
      <c r="E13" s="42">
        <f t="shared" si="0"/>
        <v>4893.1224822723652</v>
      </c>
      <c r="F13" s="42">
        <f t="shared" ref="F13:F20" si="3">D13-E13</f>
        <v>28504.83587732257</v>
      </c>
      <c r="G13" s="42">
        <f t="shared" ref="G13:G20" si="4">C13-F13</f>
        <v>216151.28823629569</v>
      </c>
      <c r="H13" s="43">
        <f>$C$2*(1+$C$4)^B13-$C$7*((1+$C$4)^(B13-1)+(1+$C$4)^(B13-2)+1)</f>
        <v>216151.28823629563</v>
      </c>
    </row>
    <row r="14" spans="2:8" x14ac:dyDescent="0.25">
      <c r="B14" s="17">
        <v>4</v>
      </c>
      <c r="C14" s="50">
        <f t="shared" si="1"/>
        <v>216151.28823629569</v>
      </c>
      <c r="D14" s="42">
        <f t="shared" si="2"/>
        <v>33397.958359594937</v>
      </c>
      <c r="E14" s="42">
        <f t="shared" si="0"/>
        <v>4323.0257647259141</v>
      </c>
      <c r="F14" s="42">
        <f t="shared" si="3"/>
        <v>29074.932594869024</v>
      </c>
      <c r="G14" s="42">
        <f t="shared" si="4"/>
        <v>187076.35564142666</v>
      </c>
      <c r="H14" s="43">
        <f>$C$2*(1+$C$4)^B14-$C$7*((1+$C$4)^(B14-1)+(1+$C$4)^(B14-2)+(1+$C$4)^(B14-3)+1)</f>
        <v>187076.35564142661</v>
      </c>
    </row>
    <row r="15" spans="2:8" x14ac:dyDescent="0.25">
      <c r="B15" s="17">
        <v>5</v>
      </c>
      <c r="C15" s="50">
        <f t="shared" si="1"/>
        <v>187076.35564142666</v>
      </c>
      <c r="D15" s="42">
        <f t="shared" si="2"/>
        <v>33397.958359594937</v>
      </c>
      <c r="E15" s="42">
        <f t="shared" si="0"/>
        <v>3741.5271128285335</v>
      </c>
      <c r="F15" s="42">
        <f t="shared" si="3"/>
        <v>29656.431246766402</v>
      </c>
      <c r="G15" s="42">
        <f t="shared" si="4"/>
        <v>157419.92439466025</v>
      </c>
      <c r="H15" s="43">
        <f>$C$2*(1+$C$4)^B15-$C$7*((1+$C$4)^(B15-1)+(1+$C$4)^(B15-2)+(1+$C$4)^(B15-3)+(1+$C$4)^(B15-4)+1)</f>
        <v>157419.92439466025</v>
      </c>
    </row>
    <row r="16" spans="2:8" x14ac:dyDescent="0.25">
      <c r="B16" s="17">
        <v>6</v>
      </c>
      <c r="C16" s="50">
        <f t="shared" si="1"/>
        <v>157419.92439466025</v>
      </c>
      <c r="D16" s="42">
        <f t="shared" si="2"/>
        <v>33397.958359594937</v>
      </c>
      <c r="E16" s="42">
        <f t="shared" si="0"/>
        <v>3148.3984878932051</v>
      </c>
      <c r="F16" s="42">
        <f t="shared" si="3"/>
        <v>30249.559871701731</v>
      </c>
      <c r="G16" s="42">
        <f t="shared" si="4"/>
        <v>127170.36452295852</v>
      </c>
      <c r="H16" s="43">
        <f>$C$2*(1+$C$4)^B16-$C$7*((1+$C$4)^(B16-1)+(1+$C$4)^(B16-2)+(1+$C$4)^(B16-3)+(1+$C$4)^(B16-4)+(1+$C$4)^(B16-5)+1)</f>
        <v>127170.36452295852</v>
      </c>
    </row>
    <row r="17" spans="2:11" x14ac:dyDescent="0.25">
      <c r="B17" s="17">
        <v>7</v>
      </c>
      <c r="C17" s="50">
        <f t="shared" si="1"/>
        <v>127170.36452295852</v>
      </c>
      <c r="D17" s="42">
        <f t="shared" si="2"/>
        <v>33397.958359594937</v>
      </c>
      <c r="E17" s="42">
        <f t="shared" si="0"/>
        <v>2543.4072904591703</v>
      </c>
      <c r="F17" s="42">
        <f t="shared" si="3"/>
        <v>30854.551069135767</v>
      </c>
      <c r="G17" s="42">
        <f t="shared" si="4"/>
        <v>96315.81345382276</v>
      </c>
      <c r="H17" s="43">
        <f>$C$2*(1+$C$4)^B17-$C$7*((1+$C$4)^(B17-1)+(1+$C$4)^(B17-2)+(1+$C$4)^(B17-3)+(1+$C$4)^(B17-4)+(1+$C$4)^(B17-5)+(1+$C$4)^(B17-6)+1)</f>
        <v>96315.813453822688</v>
      </c>
    </row>
    <row r="18" spans="2:11" x14ac:dyDescent="0.25">
      <c r="B18" s="17">
        <v>8</v>
      </c>
      <c r="C18" s="50">
        <f t="shared" si="1"/>
        <v>96315.81345382276</v>
      </c>
      <c r="D18" s="42">
        <f t="shared" si="2"/>
        <v>33397.958359594937</v>
      </c>
      <c r="E18" s="42">
        <f t="shared" si="0"/>
        <v>1926.3162690764552</v>
      </c>
      <c r="F18" s="42">
        <f t="shared" si="3"/>
        <v>31471.642090518482</v>
      </c>
      <c r="G18" s="42">
        <f t="shared" si="4"/>
        <v>64844.171363304282</v>
      </c>
      <c r="H18" s="43">
        <f>$C$2*(1+$C$4)^B18-$C$7*((1+$C$4)^(B18-1)+(1+$C$4)^(B18-2)+(1+$C$4)^(B18-3)+(1+$C$4)^(B18-4)+(1+$C$4)^(B18-5)+(1+$C$4)^(B18-6)+(1+$C$4)^(B18-7)+1)</f>
        <v>64844.171363304253</v>
      </c>
    </row>
    <row r="19" spans="2:11" x14ac:dyDescent="0.25">
      <c r="B19" s="17">
        <v>9</v>
      </c>
      <c r="C19" s="50">
        <f t="shared" si="1"/>
        <v>64844.171363304282</v>
      </c>
      <c r="D19" s="42">
        <f t="shared" si="2"/>
        <v>33397.958359594937</v>
      </c>
      <c r="E19" s="42">
        <f t="shared" si="0"/>
        <v>1296.8834272660856</v>
      </c>
      <c r="F19" s="42">
        <f t="shared" si="3"/>
        <v>32101.074932328851</v>
      </c>
      <c r="G19" s="42">
        <f t="shared" si="4"/>
        <v>32743.096430975431</v>
      </c>
      <c r="H19" s="43">
        <f>$C$2*(1+$C$4)^B19-$C$7*((1+$C$4)^(B19-1)+(1+$C$4)^(B19-2)+(1+$C$4)^(B19-3)+(1+$C$4)^(B19-4)+(1+$C$4)^(B19-5)+(1+$C$4)^(B19-6)+(1+$C$4)^(B19-7)+(1+$C$4)^(B19-8)+1)</f>
        <v>32743.096430975362</v>
      </c>
    </row>
    <row r="20" spans="2:11" ht="15.75" thickBot="1" x14ac:dyDescent="0.3">
      <c r="B20" s="20">
        <v>10</v>
      </c>
      <c r="C20" s="51">
        <f t="shared" si="1"/>
        <v>32743.096430975431</v>
      </c>
      <c r="D20" s="44">
        <f t="shared" si="2"/>
        <v>33397.958359594937</v>
      </c>
      <c r="E20" s="44">
        <f t="shared" si="0"/>
        <v>654.8619286195086</v>
      </c>
      <c r="F20" s="44">
        <f t="shared" si="3"/>
        <v>32743.096430975427</v>
      </c>
      <c r="G20" s="44">
        <f t="shared" si="4"/>
        <v>0</v>
      </c>
      <c r="H20" s="45">
        <f>$C$2*(1+$C$4)^B20-$C$7*((1+$C$4)^(B20-1)+(1+$C$4)^(B20-2)+(1+$C$4)^(B20-3)+(1+$C$4)^(B20-4)+(1+$C$4)^(B20-5)+(1+$C$4)^(B20-6)+(1+$C$4)^(B20-7)+(1+$C$4)^(B20-8)+(1+$C$4)^(B20-9)+1)</f>
        <v>0</v>
      </c>
      <c r="J20" s="36"/>
      <c r="K20" s="36"/>
    </row>
    <row r="23" spans="2:11" ht="18.75" x14ac:dyDescent="0.25">
      <c r="B23" s="35" t="s">
        <v>29</v>
      </c>
    </row>
  </sheetData>
  <dataValidations count="1">
    <dataValidation type="list" allowBlank="1" showInputMessage="1" showErrorMessage="1" sqref="D3" xr:uid="{DCCECF88-83F7-4990-A2DA-F86DC48488F3}">
      <formula1>"jaar,maand"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68A4E-438E-4F5E-B115-3406134BE004}">
  <dimension ref="D1:M58"/>
  <sheetViews>
    <sheetView showGridLines="0" workbookViewId="0"/>
  </sheetViews>
  <sheetFormatPr defaultRowHeight="15" x14ac:dyDescent="0.25"/>
  <cols>
    <col min="1" max="1" width="3.140625" customWidth="1"/>
    <col min="2" max="2" width="30.42578125" customWidth="1"/>
    <col min="3" max="3" width="4.42578125" customWidth="1"/>
    <col min="4" max="4" width="10.85546875" bestFit="1" customWidth="1"/>
    <col min="5" max="7" width="11.42578125" customWidth="1"/>
    <col min="8" max="8" width="12.85546875" customWidth="1"/>
    <col min="12" max="12" width="10.5703125" bestFit="1" customWidth="1"/>
  </cols>
  <sheetData>
    <row r="1" spans="4:13" ht="15.75" thickBot="1" x14ac:dyDescent="0.3"/>
    <row r="2" spans="4:13" x14ac:dyDescent="0.25">
      <c r="J2" s="30" t="s">
        <v>57</v>
      </c>
      <c r="K2" s="38">
        <v>1000</v>
      </c>
      <c r="L2" s="15"/>
      <c r="M2" s="16"/>
    </row>
    <row r="3" spans="4:13" x14ac:dyDescent="0.25">
      <c r="J3" s="31" t="s">
        <v>56</v>
      </c>
      <c r="K3" s="28">
        <v>10</v>
      </c>
      <c r="L3" s="67" t="s">
        <v>34</v>
      </c>
      <c r="M3" s="19"/>
    </row>
    <row r="4" spans="4:13" x14ac:dyDescent="0.25">
      <c r="J4" s="31" t="s">
        <v>55</v>
      </c>
      <c r="K4" s="166">
        <v>6.4000000000000001E-2</v>
      </c>
      <c r="L4" s="18"/>
      <c r="M4" s="19"/>
    </row>
    <row r="5" spans="4:13" x14ac:dyDescent="0.25">
      <c r="J5" s="31" t="s">
        <v>50</v>
      </c>
      <c r="K5" s="66">
        <f>K2/K3</f>
        <v>100</v>
      </c>
      <c r="L5" s="18" t="s">
        <v>32</v>
      </c>
      <c r="M5" s="19"/>
    </row>
    <row r="6" spans="4:13" ht="15.75" thickBot="1" x14ac:dyDescent="0.3">
      <c r="J6" s="33" t="s">
        <v>48</v>
      </c>
      <c r="K6" s="65">
        <f>LN(K4*K5+1)/K4</f>
        <v>31.273125003283191</v>
      </c>
      <c r="L6" s="21"/>
      <c r="M6" s="22"/>
    </row>
    <row r="7" spans="4:13" x14ac:dyDescent="0.25">
      <c r="K7" s="64"/>
    </row>
    <row r="8" spans="4:13" x14ac:dyDescent="0.25">
      <c r="J8" t="s">
        <v>54</v>
      </c>
      <c r="K8" t="s">
        <v>53</v>
      </c>
      <c r="L8" t="s">
        <v>52</v>
      </c>
      <c r="M8" t="s">
        <v>51</v>
      </c>
    </row>
    <row r="9" spans="4:13" x14ac:dyDescent="0.25">
      <c r="J9">
        <v>1</v>
      </c>
      <c r="K9" s="52">
        <f>K2</f>
        <v>1000</v>
      </c>
      <c r="L9" s="52">
        <f>K3</f>
        <v>10</v>
      </c>
      <c r="M9" s="52">
        <f t="shared" ref="M9:M40" si="0">K9-L9</f>
        <v>990</v>
      </c>
    </row>
    <row r="10" spans="4:13" x14ac:dyDescent="0.25">
      <c r="J10">
        <v>2</v>
      </c>
      <c r="K10" s="52">
        <f t="shared" ref="K10:K41" si="1">M9</f>
        <v>990</v>
      </c>
      <c r="L10" s="52">
        <f t="shared" ref="L10:L41" si="2">L9*(1+$K$4)</f>
        <v>10.64</v>
      </c>
      <c r="M10" s="52">
        <f t="shared" si="0"/>
        <v>979.36</v>
      </c>
    </row>
    <row r="11" spans="4:13" ht="15.75" thickBot="1" x14ac:dyDescent="0.3">
      <c r="J11">
        <v>3</v>
      </c>
      <c r="K11" s="52">
        <f t="shared" si="1"/>
        <v>979.36</v>
      </c>
      <c r="L11" s="52">
        <f t="shared" si="2"/>
        <v>11.320960000000001</v>
      </c>
      <c r="M11" s="52">
        <f t="shared" si="0"/>
        <v>968.03904</v>
      </c>
    </row>
    <row r="12" spans="4:13" s="59" customFormat="1" ht="30" x14ac:dyDescent="0.25">
      <c r="D12" s="63"/>
      <c r="E12" s="62" t="s">
        <v>50</v>
      </c>
      <c r="F12" s="61" t="s">
        <v>49</v>
      </c>
      <c r="G12" s="61" t="s">
        <v>48</v>
      </c>
      <c r="H12" s="60" t="s">
        <v>47</v>
      </c>
      <c r="J12">
        <v>4</v>
      </c>
      <c r="K12" s="52">
        <f t="shared" si="1"/>
        <v>968.03904</v>
      </c>
      <c r="L12" s="52">
        <f t="shared" si="2"/>
        <v>12.045501440000002</v>
      </c>
      <c r="M12" s="52">
        <f t="shared" si="0"/>
        <v>955.99353856000005</v>
      </c>
    </row>
    <row r="13" spans="4:13" x14ac:dyDescent="0.25">
      <c r="D13" s="31" t="s">
        <v>46</v>
      </c>
      <c r="E13" s="28">
        <v>100</v>
      </c>
      <c r="F13" s="58">
        <v>6.4000000000000001E-2</v>
      </c>
      <c r="G13" s="57">
        <f>LN(F13*E13+1)/F13</f>
        <v>31.273125003283191</v>
      </c>
      <c r="H13" s="56">
        <f>LN(F13*E13*5+1)/F13</f>
        <v>54.632930647913753</v>
      </c>
      <c r="J13">
        <v>5</v>
      </c>
      <c r="K13" s="52">
        <f t="shared" si="1"/>
        <v>955.99353856000005</v>
      </c>
      <c r="L13" s="52">
        <f t="shared" si="2"/>
        <v>12.816413532160004</v>
      </c>
      <c r="M13" s="52">
        <f t="shared" si="0"/>
        <v>943.17712502784002</v>
      </c>
    </row>
    <row r="14" spans="4:13" x14ac:dyDescent="0.25">
      <c r="D14" s="31" t="s">
        <v>45</v>
      </c>
      <c r="E14" s="28">
        <v>2300</v>
      </c>
      <c r="F14" s="58">
        <v>4.1000000000000002E-2</v>
      </c>
      <c r="G14" s="57">
        <f>LN(F14*E14+1)/F14</f>
        <v>111.14706855268675</v>
      </c>
      <c r="H14" s="56">
        <f>LN(F14*E14*5+1)/F14</f>
        <v>150.1960426081414</v>
      </c>
      <c r="J14">
        <v>6</v>
      </c>
      <c r="K14" s="52">
        <f t="shared" si="1"/>
        <v>943.17712502784002</v>
      </c>
      <c r="L14" s="52">
        <f t="shared" si="2"/>
        <v>13.636663998218244</v>
      </c>
      <c r="M14" s="52">
        <f t="shared" si="0"/>
        <v>929.54046102962172</v>
      </c>
    </row>
    <row r="15" spans="4:13" x14ac:dyDescent="0.25">
      <c r="D15" s="31" t="s">
        <v>44</v>
      </c>
      <c r="E15" s="28">
        <v>36</v>
      </c>
      <c r="F15" s="58">
        <v>4.5999999999999999E-2</v>
      </c>
      <c r="G15" s="57">
        <f>LN(F15*E15+1)/F15</f>
        <v>21.235244165525813</v>
      </c>
      <c r="H15" s="56">
        <f>LN(F15*E15*5+1)/F15</f>
        <v>48.43177275648064</v>
      </c>
      <c r="J15">
        <v>7</v>
      </c>
      <c r="K15" s="52">
        <f t="shared" si="1"/>
        <v>929.54046102962172</v>
      </c>
      <c r="L15" s="52">
        <f t="shared" si="2"/>
        <v>14.509410494104213</v>
      </c>
      <c r="M15" s="52">
        <f t="shared" si="0"/>
        <v>915.03105053551747</v>
      </c>
    </row>
    <row r="16" spans="4:13" x14ac:dyDescent="0.25">
      <c r="D16" s="31" t="s">
        <v>43</v>
      </c>
      <c r="E16" s="28">
        <v>240</v>
      </c>
      <c r="F16" s="58">
        <v>1.7999999999999999E-2</v>
      </c>
      <c r="G16" s="57">
        <f>LN(F16*E16+1)/F16</f>
        <v>92.859627964086286</v>
      </c>
      <c r="H16" s="56">
        <f>LN(F16*E16*5+1)/F16</f>
        <v>173.21943923768004</v>
      </c>
      <c r="J16">
        <v>8</v>
      </c>
      <c r="K16" s="52">
        <f t="shared" si="1"/>
        <v>915.03105053551747</v>
      </c>
      <c r="L16" s="52">
        <f t="shared" si="2"/>
        <v>15.438012765726883</v>
      </c>
      <c r="M16" s="52">
        <f t="shared" si="0"/>
        <v>899.59303776979061</v>
      </c>
    </row>
    <row r="17" spans="4:13" ht="15.75" thickBot="1" x14ac:dyDescent="0.3">
      <c r="D17" s="33" t="s">
        <v>42</v>
      </c>
      <c r="E17" s="29">
        <v>31</v>
      </c>
      <c r="F17" s="55">
        <v>3.9E-2</v>
      </c>
      <c r="G17" s="54">
        <f>LN(F17*E17+1)/F17</f>
        <v>20.321536524050774</v>
      </c>
      <c r="H17" s="53">
        <f>LN(F17*E17*5+1)/F17</f>
        <v>50.059439624375472</v>
      </c>
      <c r="J17">
        <v>9</v>
      </c>
      <c r="K17" s="52">
        <f t="shared" si="1"/>
        <v>899.59303776979061</v>
      </c>
      <c r="L17" s="52">
        <f t="shared" si="2"/>
        <v>16.426045582733405</v>
      </c>
      <c r="M17" s="52">
        <f t="shared" si="0"/>
        <v>883.16699218705719</v>
      </c>
    </row>
    <row r="18" spans="4:13" x14ac:dyDescent="0.25">
      <c r="J18">
        <v>10</v>
      </c>
      <c r="K18" s="52">
        <f t="shared" si="1"/>
        <v>883.16699218705719</v>
      </c>
      <c r="L18" s="52">
        <f t="shared" si="2"/>
        <v>17.477312500028344</v>
      </c>
      <c r="M18" s="52">
        <f t="shared" si="0"/>
        <v>865.68967968702884</v>
      </c>
    </row>
    <row r="19" spans="4:13" x14ac:dyDescent="0.25">
      <c r="J19">
        <v>11</v>
      </c>
      <c r="K19" s="52">
        <f t="shared" si="1"/>
        <v>865.68967968702884</v>
      </c>
      <c r="L19" s="52">
        <f t="shared" si="2"/>
        <v>18.59586050003016</v>
      </c>
      <c r="M19" s="52">
        <f t="shared" si="0"/>
        <v>847.09381918699864</v>
      </c>
    </row>
    <row r="20" spans="4:13" x14ac:dyDescent="0.25">
      <c r="J20">
        <v>12</v>
      </c>
      <c r="K20" s="52">
        <f t="shared" si="1"/>
        <v>847.09381918699864</v>
      </c>
      <c r="L20" s="52">
        <f t="shared" si="2"/>
        <v>19.785995572032093</v>
      </c>
      <c r="M20" s="52">
        <f t="shared" si="0"/>
        <v>827.30782361496654</v>
      </c>
    </row>
    <row r="21" spans="4:13" x14ac:dyDescent="0.25">
      <c r="D21" t="s">
        <v>41</v>
      </c>
      <c r="J21">
        <v>13</v>
      </c>
      <c r="K21" s="52">
        <f t="shared" si="1"/>
        <v>827.30782361496654</v>
      </c>
      <c r="L21" s="52">
        <f t="shared" si="2"/>
        <v>21.052299288642146</v>
      </c>
      <c r="M21" s="52">
        <f t="shared" si="0"/>
        <v>806.25552432632435</v>
      </c>
    </row>
    <row r="22" spans="4:13" x14ac:dyDescent="0.25">
      <c r="J22">
        <v>14</v>
      </c>
      <c r="K22" s="52">
        <f t="shared" si="1"/>
        <v>806.25552432632435</v>
      </c>
      <c r="L22" s="52">
        <f t="shared" si="2"/>
        <v>22.399646443115245</v>
      </c>
      <c r="M22" s="52">
        <f t="shared" si="0"/>
        <v>783.85587788320913</v>
      </c>
    </row>
    <row r="23" spans="4:13" x14ac:dyDescent="0.25">
      <c r="J23">
        <v>15</v>
      </c>
      <c r="K23" s="52">
        <f t="shared" si="1"/>
        <v>783.85587788320913</v>
      </c>
      <c r="L23" s="52">
        <f t="shared" si="2"/>
        <v>23.833223815474621</v>
      </c>
      <c r="M23" s="52">
        <f t="shared" si="0"/>
        <v>760.02265406773449</v>
      </c>
    </row>
    <row r="24" spans="4:13" x14ac:dyDescent="0.25">
      <c r="J24">
        <v>16</v>
      </c>
      <c r="K24" s="52">
        <f t="shared" si="1"/>
        <v>760.02265406773449</v>
      </c>
      <c r="L24" s="52">
        <f t="shared" si="2"/>
        <v>25.358550139664999</v>
      </c>
      <c r="M24" s="52">
        <f t="shared" si="0"/>
        <v>734.66410392806949</v>
      </c>
    </row>
    <row r="25" spans="4:13" x14ac:dyDescent="0.25">
      <c r="J25">
        <v>17</v>
      </c>
      <c r="K25" s="52">
        <f t="shared" si="1"/>
        <v>734.66410392806949</v>
      </c>
      <c r="L25" s="52">
        <f t="shared" si="2"/>
        <v>26.981497348603561</v>
      </c>
      <c r="M25" s="52">
        <f t="shared" si="0"/>
        <v>707.68260657946598</v>
      </c>
    </row>
    <row r="26" spans="4:13" x14ac:dyDescent="0.25">
      <c r="J26">
        <v>18</v>
      </c>
      <c r="K26" s="52">
        <f t="shared" si="1"/>
        <v>707.68260657946598</v>
      </c>
      <c r="L26" s="52">
        <f t="shared" si="2"/>
        <v>28.708313178914192</v>
      </c>
      <c r="M26" s="52">
        <f t="shared" si="0"/>
        <v>678.9742934005518</v>
      </c>
    </row>
    <row r="27" spans="4:13" x14ac:dyDescent="0.25">
      <c r="J27">
        <v>19</v>
      </c>
      <c r="K27" s="52">
        <f t="shared" si="1"/>
        <v>678.9742934005518</v>
      </c>
      <c r="L27" s="52">
        <f t="shared" si="2"/>
        <v>30.545645222364701</v>
      </c>
      <c r="M27" s="52">
        <f t="shared" si="0"/>
        <v>648.42864817818713</v>
      </c>
    </row>
    <row r="28" spans="4:13" x14ac:dyDescent="0.25">
      <c r="J28">
        <v>20</v>
      </c>
      <c r="K28" s="52">
        <f t="shared" si="1"/>
        <v>648.42864817818713</v>
      </c>
      <c r="L28" s="52">
        <f t="shared" si="2"/>
        <v>32.500566516596045</v>
      </c>
      <c r="M28" s="52">
        <f t="shared" si="0"/>
        <v>615.92808166159114</v>
      </c>
    </row>
    <row r="29" spans="4:13" x14ac:dyDescent="0.25">
      <c r="J29">
        <v>21</v>
      </c>
      <c r="K29" s="52">
        <f t="shared" si="1"/>
        <v>615.92808166159114</v>
      </c>
      <c r="L29" s="52">
        <f t="shared" si="2"/>
        <v>34.580602773658192</v>
      </c>
      <c r="M29" s="52">
        <f t="shared" si="0"/>
        <v>581.34747888793299</v>
      </c>
    </row>
    <row r="30" spans="4:13" x14ac:dyDescent="0.25">
      <c r="J30">
        <v>22</v>
      </c>
      <c r="K30" s="52">
        <f t="shared" si="1"/>
        <v>581.34747888793299</v>
      </c>
      <c r="L30" s="52">
        <f t="shared" si="2"/>
        <v>36.793761351172321</v>
      </c>
      <c r="M30" s="52">
        <f t="shared" si="0"/>
        <v>544.5537175367607</v>
      </c>
    </row>
    <row r="31" spans="4:13" x14ac:dyDescent="0.25">
      <c r="J31">
        <v>23</v>
      </c>
      <c r="K31" s="52">
        <f t="shared" si="1"/>
        <v>544.5537175367607</v>
      </c>
      <c r="L31" s="52">
        <f t="shared" si="2"/>
        <v>39.148562077647355</v>
      </c>
      <c r="M31" s="52">
        <f t="shared" si="0"/>
        <v>505.40515545911336</v>
      </c>
    </row>
    <row r="32" spans="4:13" x14ac:dyDescent="0.25">
      <c r="J32">
        <v>24</v>
      </c>
      <c r="K32" s="52">
        <f t="shared" si="1"/>
        <v>505.40515545911336</v>
      </c>
      <c r="L32" s="52">
        <f t="shared" si="2"/>
        <v>41.654070050616788</v>
      </c>
      <c r="M32" s="52">
        <f t="shared" si="0"/>
        <v>463.75108540849658</v>
      </c>
    </row>
    <row r="33" spans="10:13" x14ac:dyDescent="0.25">
      <c r="J33">
        <v>25</v>
      </c>
      <c r="K33" s="52">
        <f t="shared" si="1"/>
        <v>463.75108540849658</v>
      </c>
      <c r="L33" s="52">
        <f t="shared" si="2"/>
        <v>44.319930533856265</v>
      </c>
      <c r="M33" s="52">
        <f t="shared" si="0"/>
        <v>419.4311548746403</v>
      </c>
    </row>
    <row r="34" spans="10:13" x14ac:dyDescent="0.25">
      <c r="J34">
        <v>26</v>
      </c>
      <c r="K34" s="52">
        <f t="shared" si="1"/>
        <v>419.4311548746403</v>
      </c>
      <c r="L34" s="52">
        <f t="shared" si="2"/>
        <v>47.156406088023068</v>
      </c>
      <c r="M34" s="52">
        <f t="shared" si="0"/>
        <v>372.27474878661724</v>
      </c>
    </row>
    <row r="35" spans="10:13" x14ac:dyDescent="0.25">
      <c r="J35">
        <v>27</v>
      </c>
      <c r="K35" s="52">
        <f t="shared" si="1"/>
        <v>372.27474878661724</v>
      </c>
      <c r="L35" s="52">
        <f t="shared" si="2"/>
        <v>50.174416077656545</v>
      </c>
      <c r="M35" s="52">
        <f t="shared" si="0"/>
        <v>322.10033270896071</v>
      </c>
    </row>
    <row r="36" spans="10:13" x14ac:dyDescent="0.25">
      <c r="J36">
        <v>28</v>
      </c>
      <c r="K36" s="52">
        <f t="shared" si="1"/>
        <v>322.10033270896071</v>
      </c>
      <c r="L36" s="52">
        <f t="shared" si="2"/>
        <v>53.385578706626568</v>
      </c>
      <c r="M36" s="52">
        <f t="shared" si="0"/>
        <v>268.71475400233413</v>
      </c>
    </row>
    <row r="37" spans="10:13" x14ac:dyDescent="0.25">
      <c r="J37">
        <v>29</v>
      </c>
      <c r="K37" s="52">
        <f t="shared" si="1"/>
        <v>268.71475400233413</v>
      </c>
      <c r="L37" s="52">
        <f t="shared" si="2"/>
        <v>56.802255743850672</v>
      </c>
      <c r="M37" s="52">
        <f t="shared" si="0"/>
        <v>211.91249825848345</v>
      </c>
    </row>
    <row r="38" spans="10:13" x14ac:dyDescent="0.25">
      <c r="J38">
        <v>30</v>
      </c>
      <c r="K38" s="52">
        <f t="shared" si="1"/>
        <v>211.91249825848345</v>
      </c>
      <c r="L38" s="52">
        <f t="shared" si="2"/>
        <v>60.437600111457115</v>
      </c>
      <c r="M38" s="52">
        <f t="shared" si="0"/>
        <v>151.47489814702635</v>
      </c>
    </row>
    <row r="39" spans="10:13" x14ac:dyDescent="0.25">
      <c r="J39">
        <v>31</v>
      </c>
      <c r="K39" s="52">
        <f t="shared" si="1"/>
        <v>151.47489814702635</v>
      </c>
      <c r="L39" s="52">
        <f t="shared" si="2"/>
        <v>64.30560651859038</v>
      </c>
      <c r="M39" s="52">
        <f t="shared" si="0"/>
        <v>87.169291628435971</v>
      </c>
    </row>
    <row r="40" spans="10:13" x14ac:dyDescent="0.25">
      <c r="J40">
        <v>32</v>
      </c>
      <c r="K40" s="52">
        <f t="shared" si="1"/>
        <v>87.169291628435971</v>
      </c>
      <c r="L40" s="52">
        <f t="shared" si="2"/>
        <v>68.421165335780174</v>
      </c>
      <c r="M40" s="52">
        <f t="shared" si="0"/>
        <v>18.748126292655797</v>
      </c>
    </row>
    <row r="41" spans="10:13" x14ac:dyDescent="0.25">
      <c r="J41">
        <v>33</v>
      </c>
      <c r="K41" s="52">
        <f t="shared" si="1"/>
        <v>18.748126292655797</v>
      </c>
      <c r="L41" s="52">
        <f t="shared" si="2"/>
        <v>72.800119917270109</v>
      </c>
      <c r="M41" s="52">
        <f t="shared" ref="M41:M58" si="3">K41-L41</f>
        <v>-54.051993624614312</v>
      </c>
    </row>
    <row r="42" spans="10:13" x14ac:dyDescent="0.25">
      <c r="J42">
        <v>34</v>
      </c>
      <c r="K42" s="52">
        <f t="shared" ref="K42:K58" si="4">M41</f>
        <v>-54.051993624614312</v>
      </c>
      <c r="L42" s="52">
        <f t="shared" ref="L42:L58" si="5">L41*(1+$K$4)</f>
        <v>77.459327591975395</v>
      </c>
      <c r="M42" s="52">
        <f t="shared" si="3"/>
        <v>-131.51132121658969</v>
      </c>
    </row>
    <row r="43" spans="10:13" x14ac:dyDescent="0.25">
      <c r="J43">
        <v>35</v>
      </c>
      <c r="K43" s="52">
        <f t="shared" si="4"/>
        <v>-131.51132121658969</v>
      </c>
      <c r="L43" s="52">
        <f t="shared" si="5"/>
        <v>82.416724557861826</v>
      </c>
      <c r="M43" s="52">
        <f t="shared" si="3"/>
        <v>-213.9280457744515</v>
      </c>
    </row>
    <row r="44" spans="10:13" x14ac:dyDescent="0.25">
      <c r="J44">
        <v>36</v>
      </c>
      <c r="K44" s="52">
        <f t="shared" si="4"/>
        <v>-213.9280457744515</v>
      </c>
      <c r="L44" s="52">
        <f t="shared" si="5"/>
        <v>87.691394929564993</v>
      </c>
      <c r="M44" s="52">
        <f t="shared" si="3"/>
        <v>-301.61944070401648</v>
      </c>
    </row>
    <row r="45" spans="10:13" x14ac:dyDescent="0.25">
      <c r="J45">
        <v>37</v>
      </c>
      <c r="K45" s="52">
        <f t="shared" si="4"/>
        <v>-301.61944070401648</v>
      </c>
      <c r="L45" s="52">
        <f t="shared" si="5"/>
        <v>93.303644205057154</v>
      </c>
      <c r="M45" s="52">
        <f t="shared" si="3"/>
        <v>-394.92308490907362</v>
      </c>
    </row>
    <row r="46" spans="10:13" x14ac:dyDescent="0.25">
      <c r="J46">
        <v>38</v>
      </c>
      <c r="K46" s="52">
        <f t="shared" si="4"/>
        <v>-394.92308490907362</v>
      </c>
      <c r="L46" s="52">
        <f t="shared" si="5"/>
        <v>99.275077434180815</v>
      </c>
      <c r="M46" s="52">
        <f t="shared" si="3"/>
        <v>-494.19816234325447</v>
      </c>
    </row>
    <row r="47" spans="10:13" x14ac:dyDescent="0.25">
      <c r="J47">
        <v>39</v>
      </c>
      <c r="K47" s="52">
        <f t="shared" si="4"/>
        <v>-494.19816234325447</v>
      </c>
      <c r="L47" s="52">
        <f t="shared" si="5"/>
        <v>105.62868238996839</v>
      </c>
      <c r="M47" s="52">
        <f t="shared" si="3"/>
        <v>-599.82684473322286</v>
      </c>
    </row>
    <row r="48" spans="10:13" x14ac:dyDescent="0.25">
      <c r="J48">
        <v>40</v>
      </c>
      <c r="K48" s="52">
        <f t="shared" si="4"/>
        <v>-599.82684473322286</v>
      </c>
      <c r="L48" s="52">
        <f t="shared" si="5"/>
        <v>112.38891806292638</v>
      </c>
      <c r="M48" s="52">
        <f t="shared" si="3"/>
        <v>-712.21576279614919</v>
      </c>
    </row>
    <row r="49" spans="10:13" x14ac:dyDescent="0.25">
      <c r="J49">
        <v>41</v>
      </c>
      <c r="K49" s="52">
        <f t="shared" si="4"/>
        <v>-712.21576279614919</v>
      </c>
      <c r="L49" s="52">
        <f t="shared" si="5"/>
        <v>119.58180881895368</v>
      </c>
      <c r="M49" s="52">
        <f t="shared" si="3"/>
        <v>-831.79757161510292</v>
      </c>
    </row>
    <row r="50" spans="10:13" x14ac:dyDescent="0.25">
      <c r="J50">
        <v>42</v>
      </c>
      <c r="K50" s="52">
        <f t="shared" si="4"/>
        <v>-831.79757161510292</v>
      </c>
      <c r="L50" s="52">
        <f t="shared" si="5"/>
        <v>127.23504458336672</v>
      </c>
      <c r="M50" s="52">
        <f t="shared" si="3"/>
        <v>-959.03261619846967</v>
      </c>
    </row>
    <row r="51" spans="10:13" x14ac:dyDescent="0.25">
      <c r="J51">
        <v>43</v>
      </c>
      <c r="K51" s="52">
        <f t="shared" si="4"/>
        <v>-959.03261619846967</v>
      </c>
      <c r="L51" s="52">
        <f t="shared" si="5"/>
        <v>135.3780874367022</v>
      </c>
      <c r="M51" s="52">
        <f t="shared" si="3"/>
        <v>-1094.4107036351718</v>
      </c>
    </row>
    <row r="52" spans="10:13" x14ac:dyDescent="0.25">
      <c r="J52">
        <v>44</v>
      </c>
      <c r="K52" s="52">
        <f t="shared" si="4"/>
        <v>-1094.4107036351718</v>
      </c>
      <c r="L52" s="52">
        <f t="shared" si="5"/>
        <v>144.04228503265117</v>
      </c>
      <c r="M52" s="52">
        <f t="shared" si="3"/>
        <v>-1238.4529886678229</v>
      </c>
    </row>
    <row r="53" spans="10:13" x14ac:dyDescent="0.25">
      <c r="J53">
        <v>45</v>
      </c>
      <c r="K53" s="52">
        <f t="shared" si="4"/>
        <v>-1238.4529886678229</v>
      </c>
      <c r="L53" s="52">
        <f t="shared" si="5"/>
        <v>153.26099127474086</v>
      </c>
      <c r="M53" s="52">
        <f t="shared" si="3"/>
        <v>-1391.7139799425638</v>
      </c>
    </row>
    <row r="54" spans="10:13" x14ac:dyDescent="0.25">
      <c r="J54">
        <v>46</v>
      </c>
      <c r="K54" s="52">
        <f t="shared" si="4"/>
        <v>-1391.7139799425638</v>
      </c>
      <c r="L54" s="52">
        <f t="shared" si="5"/>
        <v>163.06969471632428</v>
      </c>
      <c r="M54" s="52">
        <f t="shared" si="3"/>
        <v>-1554.783674658888</v>
      </c>
    </row>
    <row r="55" spans="10:13" x14ac:dyDescent="0.25">
      <c r="J55">
        <v>47</v>
      </c>
      <c r="K55" s="52">
        <f t="shared" si="4"/>
        <v>-1554.783674658888</v>
      </c>
      <c r="L55" s="52">
        <f t="shared" si="5"/>
        <v>173.50615517816905</v>
      </c>
      <c r="M55" s="52">
        <f t="shared" si="3"/>
        <v>-1728.2898298370571</v>
      </c>
    </row>
    <row r="56" spans="10:13" x14ac:dyDescent="0.25">
      <c r="J56">
        <v>48</v>
      </c>
      <c r="K56" s="52">
        <f t="shared" si="4"/>
        <v>-1728.2898298370571</v>
      </c>
      <c r="L56" s="52">
        <f t="shared" si="5"/>
        <v>184.61054910957188</v>
      </c>
      <c r="M56" s="52">
        <f t="shared" si="3"/>
        <v>-1912.900378946629</v>
      </c>
    </row>
    <row r="57" spans="10:13" x14ac:dyDescent="0.25">
      <c r="J57">
        <v>49</v>
      </c>
      <c r="K57" s="52">
        <f t="shared" si="4"/>
        <v>-1912.900378946629</v>
      </c>
      <c r="L57" s="52">
        <f t="shared" si="5"/>
        <v>196.4256242525845</v>
      </c>
      <c r="M57" s="52">
        <f t="shared" si="3"/>
        <v>-2109.3260031992136</v>
      </c>
    </row>
    <row r="58" spans="10:13" x14ac:dyDescent="0.25">
      <c r="J58">
        <v>50</v>
      </c>
      <c r="K58" s="52">
        <f t="shared" si="4"/>
        <v>-2109.3260031992136</v>
      </c>
      <c r="L58" s="52">
        <f t="shared" si="5"/>
        <v>208.99686420474993</v>
      </c>
      <c r="M58" s="52">
        <f t="shared" si="3"/>
        <v>-2318.3228674039633</v>
      </c>
    </row>
  </sheetData>
  <pageMargins left="0.7" right="0.7" top="0.75" bottom="0.75" header="0.3" footer="0.3"/>
  <pageSetup paperSize="9" orientation="portrait" horizontalDpi="4294967293" verticalDpi="4294967293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64065-AC95-41AF-9F77-EBDEC6F25215}">
  <dimension ref="I2:J12"/>
  <sheetViews>
    <sheetView showGridLines="0" zoomScale="120" zoomScaleNormal="120" workbookViewId="0"/>
  </sheetViews>
  <sheetFormatPr defaultRowHeight="15" x14ac:dyDescent="0.25"/>
  <cols>
    <col min="1" max="1" width="3.140625" customWidth="1"/>
    <col min="9" max="9" width="22.42578125" customWidth="1"/>
    <col min="10" max="10" width="58" customWidth="1"/>
  </cols>
  <sheetData>
    <row r="2" spans="9:10" s="2" customFormat="1" ht="30" x14ac:dyDescent="0.25">
      <c r="I2" s="69" t="s">
        <v>58</v>
      </c>
      <c r="J2" s="70" t="s">
        <v>63</v>
      </c>
    </row>
    <row r="6" spans="9:10" ht="32.25" customHeight="1" x14ac:dyDescent="0.25">
      <c r="I6" s="68" t="s">
        <v>59</v>
      </c>
    </row>
    <row r="7" spans="9:10" ht="42.75" customHeight="1" x14ac:dyDescent="0.25">
      <c r="J7" s="59" t="s">
        <v>60</v>
      </c>
    </row>
    <row r="8" spans="9:10" ht="42.75" customHeight="1" x14ac:dyDescent="0.25">
      <c r="J8" s="59" t="s">
        <v>61</v>
      </c>
    </row>
    <row r="9" spans="9:10" ht="42.75" customHeight="1" x14ac:dyDescent="0.25">
      <c r="J9" s="59" t="s">
        <v>62</v>
      </c>
    </row>
    <row r="10" spans="9:10" ht="45.75" customHeight="1" x14ac:dyDescent="0.25"/>
    <row r="11" spans="9:10" ht="45.75" customHeight="1" x14ac:dyDescent="0.25"/>
    <row r="12" spans="9:10" ht="45.75" customHeight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0989C-9972-4199-9F62-93C968D298E6}">
  <dimension ref="B2:R30"/>
  <sheetViews>
    <sheetView showGridLines="0" zoomScale="115" zoomScaleNormal="115" workbookViewId="0"/>
  </sheetViews>
  <sheetFormatPr defaultRowHeight="15" x14ac:dyDescent="0.25"/>
  <cols>
    <col min="1" max="1" width="2.85546875" customWidth="1"/>
    <col min="9" max="9" width="3.140625" customWidth="1"/>
  </cols>
  <sheetData>
    <row r="2" spans="2:18" x14ac:dyDescent="0.25">
      <c r="B2" s="71" t="s">
        <v>64</v>
      </c>
    </row>
    <row r="3" spans="2:18" x14ac:dyDescent="0.25">
      <c r="B3" s="71" t="s">
        <v>65</v>
      </c>
    </row>
    <row r="4" spans="2:18" ht="15.75" thickBot="1" x14ac:dyDescent="0.3"/>
    <row r="5" spans="2:18" x14ac:dyDescent="0.25">
      <c r="J5" s="158"/>
      <c r="K5" s="15"/>
      <c r="L5" s="15"/>
      <c r="M5" s="15"/>
      <c r="N5" s="15"/>
      <c r="O5" s="15"/>
      <c r="P5" s="15"/>
      <c r="Q5" s="15"/>
      <c r="R5" s="16"/>
    </row>
    <row r="6" spans="2:18" x14ac:dyDescent="0.25">
      <c r="J6" s="17"/>
      <c r="K6" s="18"/>
      <c r="L6" s="18"/>
      <c r="M6" s="18"/>
      <c r="N6" s="18"/>
      <c r="O6" s="18"/>
      <c r="P6" s="18"/>
      <c r="Q6" s="18"/>
      <c r="R6" s="19"/>
    </row>
    <row r="7" spans="2:18" x14ac:dyDescent="0.25">
      <c r="J7" s="17"/>
      <c r="K7" s="18"/>
      <c r="L7" s="18"/>
      <c r="M7" s="18"/>
      <c r="N7" s="18"/>
      <c r="O7" s="18"/>
      <c r="P7" s="18"/>
      <c r="Q7" s="18"/>
      <c r="R7" s="19"/>
    </row>
    <row r="8" spans="2:18" x14ac:dyDescent="0.25">
      <c r="J8" s="17"/>
      <c r="K8" s="18"/>
      <c r="L8" s="18"/>
      <c r="M8" s="18"/>
      <c r="N8" s="18"/>
      <c r="O8" s="18"/>
      <c r="P8" s="18"/>
      <c r="Q8" s="18"/>
      <c r="R8" s="19"/>
    </row>
    <row r="9" spans="2:18" x14ac:dyDescent="0.25">
      <c r="J9" s="17"/>
      <c r="K9" s="18"/>
      <c r="L9" s="18"/>
      <c r="M9" s="18"/>
      <c r="N9" s="18"/>
      <c r="O9" s="18"/>
      <c r="P9" s="18"/>
      <c r="Q9" s="18"/>
      <c r="R9" s="19"/>
    </row>
    <row r="10" spans="2:18" x14ac:dyDescent="0.25">
      <c r="J10" s="17"/>
      <c r="K10" s="18"/>
      <c r="L10" s="18"/>
      <c r="M10" s="18"/>
      <c r="N10" s="18"/>
      <c r="O10" s="18"/>
      <c r="P10" s="18"/>
      <c r="Q10" s="18"/>
      <c r="R10" s="19"/>
    </row>
    <row r="11" spans="2:18" x14ac:dyDescent="0.25">
      <c r="J11" s="17"/>
      <c r="K11" s="18"/>
      <c r="L11" s="18"/>
      <c r="M11" s="18"/>
      <c r="N11" s="18"/>
      <c r="O11" s="18"/>
      <c r="P11" s="18"/>
      <c r="Q11" s="18"/>
      <c r="R11" s="19"/>
    </row>
    <row r="12" spans="2:18" x14ac:dyDescent="0.25">
      <c r="J12" s="17"/>
      <c r="K12" s="18"/>
      <c r="L12" s="18"/>
      <c r="M12" s="18"/>
      <c r="N12" s="18"/>
      <c r="O12" s="18"/>
      <c r="P12" s="18"/>
      <c r="Q12" s="18"/>
      <c r="R12" s="19"/>
    </row>
    <row r="13" spans="2:18" x14ac:dyDescent="0.25">
      <c r="J13" s="17"/>
      <c r="K13" s="18"/>
      <c r="L13" s="18"/>
      <c r="M13" s="18"/>
      <c r="N13" s="18"/>
      <c r="O13" s="18"/>
      <c r="P13" s="18"/>
      <c r="Q13" s="18"/>
      <c r="R13" s="19"/>
    </row>
    <row r="14" spans="2:18" x14ac:dyDescent="0.25">
      <c r="J14" s="17"/>
      <c r="K14" s="18"/>
      <c r="L14" s="18"/>
      <c r="M14" s="18"/>
      <c r="N14" s="18"/>
      <c r="O14" s="18"/>
      <c r="P14" s="18"/>
      <c r="Q14" s="18"/>
      <c r="R14" s="19"/>
    </row>
    <row r="15" spans="2:18" x14ac:dyDescent="0.25">
      <c r="J15" s="17"/>
      <c r="K15" s="18"/>
      <c r="L15" s="18"/>
      <c r="M15" s="18"/>
      <c r="N15" s="18"/>
      <c r="O15" s="18"/>
      <c r="P15" s="18"/>
      <c r="Q15" s="18"/>
      <c r="R15" s="19"/>
    </row>
    <row r="16" spans="2:18" x14ac:dyDescent="0.25">
      <c r="J16" s="17"/>
      <c r="K16" s="18"/>
      <c r="L16" s="18"/>
      <c r="M16" s="18"/>
      <c r="N16" s="18"/>
      <c r="O16" s="18"/>
      <c r="P16" s="18"/>
      <c r="Q16" s="18"/>
      <c r="R16" s="19"/>
    </row>
    <row r="17" spans="10:18" ht="15.75" thickBot="1" x14ac:dyDescent="0.3">
      <c r="J17" s="20"/>
      <c r="K17" s="21"/>
      <c r="L17" s="21"/>
      <c r="M17" s="21"/>
      <c r="N17" s="21"/>
      <c r="O17" s="21"/>
      <c r="P17" s="21"/>
      <c r="Q17" s="21"/>
      <c r="R17" s="22"/>
    </row>
    <row r="18" spans="10:18" ht="15.75" thickBot="1" x14ac:dyDescent="0.3"/>
    <row r="19" spans="10:18" x14ac:dyDescent="0.25">
      <c r="K19" s="158"/>
      <c r="L19" s="15"/>
      <c r="M19" s="15"/>
      <c r="N19" s="15"/>
      <c r="O19" s="15"/>
      <c r="P19" s="15"/>
      <c r="Q19" s="15"/>
      <c r="R19" s="16"/>
    </row>
    <row r="20" spans="10:18" x14ac:dyDescent="0.25">
      <c r="K20" s="17"/>
      <c r="L20" s="18"/>
      <c r="M20" s="18"/>
      <c r="N20" s="18"/>
      <c r="O20" s="18"/>
      <c r="P20" s="18"/>
      <c r="Q20" s="18"/>
      <c r="R20" s="19"/>
    </row>
    <row r="21" spans="10:18" x14ac:dyDescent="0.25">
      <c r="K21" s="17"/>
      <c r="L21" s="18"/>
      <c r="M21" s="18"/>
      <c r="N21" s="18"/>
      <c r="O21" s="18"/>
      <c r="P21" s="18"/>
      <c r="Q21" s="18"/>
      <c r="R21" s="19"/>
    </row>
    <row r="22" spans="10:18" x14ac:dyDescent="0.25">
      <c r="K22" s="17"/>
      <c r="L22" s="18"/>
      <c r="M22" s="18"/>
      <c r="N22" s="18"/>
      <c r="O22" s="18"/>
      <c r="P22" s="18"/>
      <c r="Q22" s="18"/>
      <c r="R22" s="19"/>
    </row>
    <row r="23" spans="10:18" x14ac:dyDescent="0.25">
      <c r="K23" s="17"/>
      <c r="L23" s="18"/>
      <c r="M23" s="18"/>
      <c r="N23" s="18"/>
      <c r="O23" s="18"/>
      <c r="P23" s="18"/>
      <c r="Q23" s="18"/>
      <c r="R23" s="19"/>
    </row>
    <row r="24" spans="10:18" x14ac:dyDescent="0.25">
      <c r="K24" s="17"/>
      <c r="L24" s="18"/>
      <c r="M24" s="18"/>
      <c r="N24" s="18"/>
      <c r="O24" s="18"/>
      <c r="P24" s="18"/>
      <c r="Q24" s="18"/>
      <c r="R24" s="19"/>
    </row>
    <row r="25" spans="10:18" x14ac:dyDescent="0.25">
      <c r="K25" s="17"/>
      <c r="L25" s="18"/>
      <c r="M25" s="18"/>
      <c r="N25" s="18"/>
      <c r="O25" s="18"/>
      <c r="P25" s="18"/>
      <c r="Q25" s="18"/>
      <c r="R25" s="19"/>
    </row>
    <row r="26" spans="10:18" x14ac:dyDescent="0.25">
      <c r="K26" s="17"/>
      <c r="L26" s="18"/>
      <c r="M26" s="18"/>
      <c r="N26" s="18"/>
      <c r="O26" s="18"/>
      <c r="P26" s="18"/>
      <c r="Q26" s="18"/>
      <c r="R26" s="19"/>
    </row>
    <row r="27" spans="10:18" x14ac:dyDescent="0.25">
      <c r="K27" s="17"/>
      <c r="L27" s="18"/>
      <c r="M27" s="18"/>
      <c r="N27" s="18"/>
      <c r="O27" s="18"/>
      <c r="P27" s="18"/>
      <c r="Q27" s="18"/>
      <c r="R27" s="19"/>
    </row>
    <row r="28" spans="10:18" x14ac:dyDescent="0.25">
      <c r="K28" s="17"/>
      <c r="L28" s="18"/>
      <c r="M28" s="18"/>
      <c r="N28" s="18"/>
      <c r="O28" s="18"/>
      <c r="P28" s="18"/>
      <c r="Q28" s="18"/>
      <c r="R28" s="19"/>
    </row>
    <row r="29" spans="10:18" x14ac:dyDescent="0.25">
      <c r="K29" s="17"/>
      <c r="L29" s="18"/>
      <c r="M29" s="18"/>
      <c r="N29" s="18"/>
      <c r="O29" s="18"/>
      <c r="P29" s="18"/>
      <c r="Q29" s="18"/>
      <c r="R29" s="19"/>
    </row>
    <row r="30" spans="10:18" ht="15.75" thickBot="1" x14ac:dyDescent="0.3">
      <c r="K30" s="20"/>
      <c r="L30" s="21"/>
      <c r="M30" s="21"/>
      <c r="N30" s="21"/>
      <c r="O30" s="21"/>
      <c r="P30" s="21"/>
      <c r="Q30" s="21"/>
      <c r="R30" s="22"/>
    </row>
  </sheetData>
  <hyperlinks>
    <hyperlink ref="B2" r:id="rId1" xr:uid="{32EF7B63-F35B-45AB-8241-81DF229D3ABD}"/>
    <hyperlink ref="B3" r:id="rId2" xr:uid="{84B4CB59-A7E1-4CEC-BF0C-6A2A132B8916}"/>
  </hyperlinks>
  <pageMargins left="0.7" right="0.7" top="0.75" bottom="0.75" header="0.3" footer="0.3"/>
  <pageSetup paperSize="9" orientation="portrait" horizontalDpi="4294967293" vertic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3</vt:i4>
      </vt:variant>
    </vt:vector>
  </HeadingPairs>
  <TitlesOfParts>
    <vt:vector size="12" baseType="lpstr">
      <vt:lpstr>Voorblad</vt:lpstr>
      <vt:lpstr>Symbolen</vt:lpstr>
      <vt:lpstr>Unicode</vt:lpstr>
      <vt:lpstr>Verg1</vt:lpstr>
      <vt:lpstr>Verg2</vt:lpstr>
      <vt:lpstr>Hyp</vt:lpstr>
      <vt:lpstr>Groei</vt:lpstr>
      <vt:lpstr>Technologie</vt:lpstr>
      <vt:lpstr>Menging</vt:lpstr>
      <vt:lpstr>a</vt:lpstr>
      <vt:lpstr>b</vt:lpstr>
      <vt:lpstr>c_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Verbruggen</dc:creator>
  <cp:lastModifiedBy>G. Verbruggen</cp:lastModifiedBy>
  <dcterms:created xsi:type="dcterms:W3CDTF">2022-02-20T12:36:05Z</dcterms:created>
  <dcterms:modified xsi:type="dcterms:W3CDTF">2022-04-01T19:43:20Z</dcterms:modified>
</cp:coreProperties>
</file>