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pivotTables/pivotTable3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Gijs\G-Info\Website bestanden\"/>
    </mc:Choice>
  </mc:AlternateContent>
  <xr:revisionPtr revIDLastSave="0" documentId="13_ncr:1_{F8F10C1B-3D87-44BB-9FAC-DA9EC27DE0D5}" xr6:coauthVersionLast="36" xr6:coauthVersionMax="36" xr10:uidLastSave="{00000000-0000-0000-0000-000000000000}"/>
  <bookViews>
    <workbookView xWindow="0" yWindow="0" windowWidth="28800" windowHeight="11805" xr2:uid="{B963849B-2C28-4C71-A8C8-24A426DB00F9}"/>
  </bookViews>
  <sheets>
    <sheet name="Voorblad" sheetId="13" r:id="rId1"/>
    <sheet name="Docu" sheetId="3" r:id="rId2"/>
    <sheet name="Data" sheetId="1" r:id="rId3"/>
    <sheet name="Draai" sheetId="2" r:id="rId4"/>
    <sheet name="Graf" sheetId="8" r:id="rId5"/>
    <sheet name="Draai2" sheetId="9" r:id="rId6"/>
    <sheet name="Tree1" sheetId="4" r:id="rId7"/>
    <sheet name="Tree2" sheetId="7" r:id="rId8"/>
    <sheet name="Data2" sheetId="10" r:id="rId9"/>
  </sheets>
  <definedNames>
    <definedName name="_xlchart.v1.0" hidden="1">Draai!$E$6:$E$41</definedName>
    <definedName name="_xlchart.v1.1" hidden="1">Draai!$F$5</definedName>
    <definedName name="_xlchart.v1.2" hidden="1">Draai!$F$6:$F$41</definedName>
    <definedName name="_xlchart.v1.3" hidden="1">Draai!$E$6:$E$41</definedName>
    <definedName name="_xlchart.v1.4" hidden="1">Draai!$F$5</definedName>
    <definedName name="_xlchart.v1.5" hidden="1">Draai!$F$6:$F$41</definedName>
  </definedNames>
  <calcPr calcId="191029"/>
  <pivotCaches>
    <pivotCache cacheId="0" r:id="rId10"/>
    <pivotCache cacheId="1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M5" i="10" l="1"/>
  <c r="M6" i="10"/>
  <c r="M7" i="10"/>
  <c r="M8" i="10"/>
  <c r="M9" i="10"/>
  <c r="M10" i="10"/>
  <c r="M11" i="10"/>
  <c r="M12" i="10"/>
  <c r="M13" i="10"/>
  <c r="M14" i="10"/>
  <c r="M15" i="10"/>
  <c r="M4" i="10"/>
  <c r="M16" i="10" l="1"/>
  <c r="E28" i="2" l="1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6" i="2"/>
  <c r="F6" i="2" s="1"/>
  <c r="D41" i="1" l="1"/>
</calcChain>
</file>

<file path=xl/sharedStrings.xml><?xml version="1.0" encoding="utf-8"?>
<sst xmlns="http://schemas.openxmlformats.org/spreadsheetml/2006/main" count="529" uniqueCount="84">
  <si>
    <t>Belastingkorting fossiele industrie</t>
  </si>
  <si>
    <t>Subsidie (€ mln)</t>
  </si>
  <si>
    <t>Overig</t>
  </si>
  <si>
    <t>Niet-energetisch gasgebruik</t>
  </si>
  <si>
    <t>Glastuinbouw</t>
  </si>
  <si>
    <t>Gaswinning en -opslag</t>
  </si>
  <si>
    <t>Emissierechten</t>
  </si>
  <si>
    <t>Luchtvaart</t>
  </si>
  <si>
    <t>Olieverwerkende industrie</t>
  </si>
  <si>
    <t>Fossiele elektr.opwekking</t>
  </si>
  <si>
    <t>Scheepvaart</t>
  </si>
  <si>
    <t>Belastingvoordeel grootverbruikers</t>
  </si>
  <si>
    <t>Laag tarief gas</t>
  </si>
  <si>
    <t>Lagere belasting elektriciteit</t>
  </si>
  <si>
    <t>Lagere belasting aardgas</t>
  </si>
  <si>
    <t>Belastingvermindering</t>
  </si>
  <si>
    <t>Energie-intensieve processen</t>
  </si>
  <si>
    <t>Wegverkeer</t>
  </si>
  <si>
    <t>Accijnsvrijstelling voor kerosine</t>
  </si>
  <si>
    <t>BTW vrijstelling op niet-zakelijke vliegtickets</t>
  </si>
  <si>
    <t>Af: vliegbelasting</t>
  </si>
  <si>
    <t>Accijnsvrijstelling diesel binnenlandse scheepvaart</t>
  </si>
  <si>
    <t xml:space="preserve">Accijnsvrijstelling diesel voor internationale scheepvaart </t>
  </si>
  <si>
    <t xml:space="preserve">Accijnsvrijstelling stookolie voor internationale scheepvaart </t>
  </si>
  <si>
    <t>Verlaagd tarief stookolie t.o.v. marine diesel</t>
  </si>
  <si>
    <t>Verlaagd tarief diesel t.o.v. benzine</t>
  </si>
  <si>
    <t>Af: Verhoogde motorrijtuigenbelasting voor diesel personen auto's</t>
  </si>
  <si>
    <t>Vrijstelling gasbelasting voor niet-energetisch gebruik</t>
  </si>
  <si>
    <t xml:space="preserve">Doorwerking op degressieve structuur voor niet-energetisch gebruik gas </t>
  </si>
  <si>
    <t>Totaal</t>
  </si>
  <si>
    <t>Verlaagd tarief glastuinbouwsector eerste twee schijven energiebelasting</t>
  </si>
  <si>
    <t>Inputvrijstelling WKK voor gas</t>
  </si>
  <si>
    <t>Doorwerking op degressieve structuur gas voor WKK glastuinbouw</t>
  </si>
  <si>
    <t>Vrijstellingen voor energie-intensieve processen</t>
  </si>
  <si>
    <t>Teruggaaf energiebelasting voor energie-intensieve industrie</t>
  </si>
  <si>
    <t>Vrijstelling kolenbelasting voor duaal verbruik</t>
  </si>
  <si>
    <t>Vrijstelling raffinaderijen</t>
  </si>
  <si>
    <t xml:space="preserve">Vrijstellingen petrochemie (met name naftakrakers) </t>
  </si>
  <si>
    <t>Vrijstelling verbruik eigen gas bij olie- en gaswinning</t>
  </si>
  <si>
    <t>Subsidie voor gasopslag</t>
  </si>
  <si>
    <t>Investeringsaftrek t.b.v. opsporen en winning Noordzee (niet beschikbaar)</t>
  </si>
  <si>
    <t>Gratis nationale emissierechten</t>
  </si>
  <si>
    <t>Gratis Europese emissierechten (ETS)</t>
  </si>
  <si>
    <t xml:space="preserve">Compensatie indirecte kosten ETS </t>
  </si>
  <si>
    <t>Af: Opbrengst nationale emissierechten</t>
  </si>
  <si>
    <t>Af: Opbrengst veilingen EU ETS</t>
  </si>
  <si>
    <t>Vrijstelling kolenbelasting voor elektriciteitsopwekking</t>
  </si>
  <si>
    <t>Vrijstelling oliebelasting voor elektriciteitsopwekking</t>
  </si>
  <si>
    <t>Vrijstelling gasbelasting voor elektriciteitsopwekking</t>
  </si>
  <si>
    <t>Doorwerking regeling op degressieve structuur gas voor elektriciteitsopwekking</t>
  </si>
  <si>
    <t>Eindtotaal</t>
  </si>
  <si>
    <t>Som van Subsidie (€ mln)</t>
  </si>
  <si>
    <t>Graf.titel werkt niet bij Treemap</t>
  </si>
  <si>
    <t>Documentatie</t>
  </si>
  <si>
    <t>milieudefensie.nl/actueel/onderzoek-grote-vervuilers-krijgen-37-5-miljard-aan-fossiele-subsidies</t>
  </si>
  <si>
    <t>milieudefensie.nl/actueel/rechtvaardig-afbouwen-van-fossiele-subsidies.pdf</t>
  </si>
  <si>
    <t>docs.google.com/spreadsheets/d/1B0yAlvB2fJBkBg0tMjW4hFrYN3i_kgalnb8RfznHB5o/edit#gid=562564655</t>
  </si>
  <si>
    <t>www.myonlinetraininghub.com/12-pivottable-formatting-tips</t>
  </si>
  <si>
    <t>www.myonlinetraininghub.com/cdn/files/PivotTable_Formatting_Cheat_Sheet.pdf</t>
  </si>
  <si>
    <t>Subsidie (€ mld)</t>
  </si>
  <si>
    <t>Regeling</t>
  </si>
  <si>
    <t>Jaar</t>
  </si>
  <si>
    <t>Accijnsvrijstelling kerosine luchtvaart</t>
  </si>
  <si>
    <t>Doorwerking regeling op degressieve structuur voor niet-energetisch gebruik gas</t>
  </si>
  <si>
    <t>Verlaagd tarief glastuinbouwsector gasbelasting voor eerste twee schijven</t>
  </si>
  <si>
    <t>Inputvrijstelling WKK voor gas voor eigen verbruik (warmte en elektriciteit)</t>
  </si>
  <si>
    <t>Doorwerking regeling op degressieve structuur gas voor WKK glastuinbouw</t>
  </si>
  <si>
    <t>Investeringsaftrek t.b.v. opsporen en winning Noordzee</t>
  </si>
  <si>
    <t>Degressieve tariefstructuur fossiele elektriciteit</t>
  </si>
  <si>
    <t>Af: Belastingvermindering per zakelijke aansluiting</t>
  </si>
  <si>
    <t>Degressieve tariefstructuur aardgas</t>
  </si>
  <si>
    <t>Laag tarief gas ten opzichte van elektriciteit</t>
  </si>
  <si>
    <t>Teruggaaf kerkgebouwen en non-profit</t>
  </si>
  <si>
    <t>SDE++ Biomassa bij- en meestook</t>
  </si>
  <si>
    <t>SDE++ Groen gas</t>
  </si>
  <si>
    <t>Waterstofbackbone</t>
  </si>
  <si>
    <t>HfdRegeling</t>
  </si>
  <si>
    <t>Sectoroverstijgende energiebelasting</t>
  </si>
  <si>
    <t>Gemiddeld</t>
  </si>
  <si>
    <t>Bedrag (in € mln)</t>
  </si>
  <si>
    <t>Som van Bedrag (in € mln)</t>
  </si>
  <si>
    <t>www.ginfo.nl</t>
  </si>
  <si>
    <t>Voorbeeld materiaal -  Fossiele subsidies</t>
  </si>
  <si>
    <t>© 2023, G-Info/G. Verbruggen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</si>
</sst>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,"/>
    <numFmt numFmtId="166" formatCode="\ \ \ \ 0.0,"/>
    <numFmt numFmtId="167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Font="1"/>
    <xf numFmtId="164" fontId="1" fillId="0" borderId="0" xfId="1" applyNumberFormat="1" applyFont="1"/>
    <xf numFmtId="164" fontId="2" fillId="0" borderId="0" xfId="0" applyNumberFormat="1" applyFont="1"/>
    <xf numFmtId="0" fontId="0" fillId="0" borderId="0" xfId="0" pivotButton="1"/>
    <xf numFmtId="3" fontId="0" fillId="0" borderId="0" xfId="0" applyNumberFormat="1"/>
    <xf numFmtId="165" fontId="0" fillId="0" borderId="0" xfId="0" applyNumberFormat="1"/>
    <xf numFmtId="0" fontId="3" fillId="0" borderId="1" xfId="2"/>
    <xf numFmtId="0" fontId="4" fillId="0" borderId="0" xfId="3"/>
    <xf numFmtId="0" fontId="0" fillId="0" borderId="0" xfId="0" applyAlignment="1">
      <alignment horizontal="left"/>
    </xf>
    <xf numFmtId="166" fontId="6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0" fontId="0" fillId="3" borderId="2" xfId="0" applyFont="1" applyFill="1" applyBorder="1"/>
    <xf numFmtId="0" fontId="0" fillId="0" borderId="2" xfId="0" applyFont="1" applyBorder="1"/>
    <xf numFmtId="167" fontId="0" fillId="0" borderId="4" xfId="0" applyNumberFormat="1" applyBorder="1"/>
    <xf numFmtId="167" fontId="0" fillId="0" borderId="0" xfId="0" applyNumberFormat="1" applyBorder="1"/>
    <xf numFmtId="167" fontId="0" fillId="0" borderId="7" xfId="0" applyNumberFormat="1" applyBorder="1"/>
    <xf numFmtId="167" fontId="0" fillId="0" borderId="10" xfId="0" applyNumberFormat="1" applyBorder="1"/>
    <xf numFmtId="0" fontId="0" fillId="0" borderId="5" xfId="0" applyBorder="1"/>
    <xf numFmtId="0" fontId="0" fillId="0" borderId="5" xfId="0" pivotButton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pivotButton="1" applyBorder="1"/>
    <xf numFmtId="0" fontId="0" fillId="0" borderId="8" xfId="0" applyBorder="1"/>
    <xf numFmtId="167" fontId="0" fillId="0" borderId="12" xfId="0" applyNumberFormat="1" applyBorder="1"/>
    <xf numFmtId="167" fontId="0" fillId="0" borderId="13" xfId="0" applyNumberFormat="1" applyBorder="1"/>
    <xf numFmtId="167" fontId="0" fillId="0" borderId="6" xfId="0" applyNumberFormat="1" applyBorder="1"/>
    <xf numFmtId="167" fontId="0" fillId="0" borderId="11" xfId="0" applyNumberFormat="1" applyBorder="1"/>
    <xf numFmtId="167" fontId="0" fillId="0" borderId="9" xfId="0" applyNumberFormat="1" applyBorder="1"/>
    <xf numFmtId="0" fontId="8" fillId="3" borderId="11" xfId="0" applyFont="1" applyFill="1" applyBorder="1"/>
    <xf numFmtId="0" fontId="8" fillId="3" borderId="12" xfId="0" applyFont="1" applyFill="1" applyBorder="1"/>
    <xf numFmtId="167" fontId="8" fillId="3" borderId="13" xfId="0" applyNumberFormat="1" applyFont="1" applyFill="1" applyBorder="1"/>
    <xf numFmtId="0" fontId="9" fillId="4" borderId="0" xfId="4" applyFill="1"/>
    <xf numFmtId="0" fontId="9" fillId="4" borderId="0" xfId="4" applyFill="1" applyBorder="1"/>
    <xf numFmtId="0" fontId="9" fillId="0" borderId="0" xfId="4"/>
    <xf numFmtId="0" fontId="9" fillId="5" borderId="0" xfId="4" applyFill="1"/>
    <xf numFmtId="0" fontId="9" fillId="5" borderId="0" xfId="4" applyFill="1" applyBorder="1"/>
    <xf numFmtId="0" fontId="9" fillId="5" borderId="21" xfId="4" applyFill="1" applyBorder="1"/>
    <xf numFmtId="0" fontId="9" fillId="5" borderId="22" xfId="4" applyFill="1" applyBorder="1"/>
    <xf numFmtId="0" fontId="9" fillId="5" borderId="23" xfId="4" applyFill="1" applyBorder="1"/>
    <xf numFmtId="0" fontId="9" fillId="5" borderId="24" xfId="4" applyFill="1" applyBorder="1"/>
    <xf numFmtId="0" fontId="10" fillId="5" borderId="0" xfId="4" applyFont="1" applyFill="1" applyBorder="1"/>
    <xf numFmtId="0" fontId="9" fillId="5" borderId="25" xfId="4" applyFill="1" applyBorder="1"/>
    <xf numFmtId="0" fontId="11" fillId="5" borderId="0" xfId="4" applyFont="1" applyFill="1" applyBorder="1" applyAlignment="1">
      <alignment horizontal="right"/>
    </xf>
    <xf numFmtId="0" fontId="12" fillId="5" borderId="0" xfId="4" applyFont="1" applyFill="1" applyBorder="1" applyAlignment="1">
      <alignment horizontal="right"/>
    </xf>
    <xf numFmtId="0" fontId="13" fillId="5" borderId="0" xfId="4" applyFont="1" applyFill="1" applyBorder="1" applyAlignment="1">
      <alignment horizontal="right"/>
    </xf>
    <xf numFmtId="0" fontId="14" fillId="5" borderId="0" xfId="5" applyFill="1" applyBorder="1" applyAlignment="1" applyProtection="1">
      <alignment horizontal="right"/>
      <protection locked="0"/>
    </xf>
    <xf numFmtId="0" fontId="14" fillId="5" borderId="0" xfId="5" applyFill="1" applyAlignment="1" applyProtection="1">
      <alignment horizontal="right"/>
      <protection locked="0"/>
    </xf>
    <xf numFmtId="0" fontId="9" fillId="5" borderId="26" xfId="4" applyFill="1" applyBorder="1"/>
    <xf numFmtId="0" fontId="9" fillId="5" borderId="27" xfId="4" applyFill="1" applyBorder="1"/>
    <xf numFmtId="0" fontId="9" fillId="5" borderId="28" xfId="4" applyFill="1" applyBorder="1"/>
    <xf numFmtId="0" fontId="9" fillId="0" borderId="0" xfId="4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6">
    <cellStyle name="Hyperlink" xfId="3" builtinId="8"/>
    <cellStyle name="Hyperlink 2" xfId="5" xr:uid="{F28C835E-0C79-4E1D-8B88-AC5832F23A23}"/>
    <cellStyle name="Komma" xfId="1" builtinId="3"/>
    <cellStyle name="Kop 1" xfId="2" builtinId="16"/>
    <cellStyle name="Normal 2" xfId="4" xr:uid="{D0B03C3C-9A89-4105-B232-76BC19EBC3C6}"/>
    <cellStyle name="Standaard" xfId="0" builtinId="0"/>
  </cellStyles>
  <dxfs count="29"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7" formatCode="#,##0.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auto="1"/>
      </font>
    </dxf>
    <dxf>
      <font>
        <color auto="1"/>
      </font>
    </dxf>
    <dxf>
      <numFmt numFmtId="166" formatCode="\ \ \ \ 0.0,"/>
    </dxf>
    <dxf>
      <font>
        <color theme="0"/>
      </font>
    </dxf>
    <dxf>
      <font>
        <sz val="11"/>
      </font>
    </dxf>
    <dxf>
      <font>
        <b/>
      </font>
    </dxf>
    <dxf>
      <alignment horizontal="left"/>
    </dxf>
    <dxf>
      <alignment horizontal="left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i/>
      </font>
      <numFmt numFmtId="164" formatCode="_ * #,##0_ ;_ * \-#,##0_ ;_ * &quot;-&quot;??_ ;_ @_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i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i/>
      </font>
    </dxf>
    <dxf>
      <font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pivotCacheDefinition" Target="pivotCache/pivotCacheDefinition2.xml"/><Relationship Id="rId5" Type="http://schemas.openxmlformats.org/officeDocument/2006/relationships/chartsheet" Target="chartsheets/sheet1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[FosSubsidies.xlsx]Draai!Draaitabel1</c:name>
    <c:fmtId val="1"/>
  </c:pivotSource>
  <c:chart>
    <c:title>
      <c:tx>
        <c:strRef>
          <c:f>Draai!$E$2</c:f>
          <c:strCache>
            <c:ptCount val="1"/>
            <c:pt idx="0">
              <c:v>Fossiele subsidies (gemiddeld 2020-2022: € 38,2 mld per jaar)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.0,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numFmt formatCode="0.0,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numFmt formatCode="0.0,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.0,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numFmt formatCode="0.0,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numFmt formatCode="0.0,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numFmt formatCode="0.0,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numFmt formatCode="0.0,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Draai!$E$2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43-4192-B463-5C4612C239B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43-4192-B463-5C4612C239B0}"/>
              </c:ext>
            </c:extLst>
          </c:dPt>
          <c:dLbls>
            <c:dLbl>
              <c:idx val="0"/>
              <c:numFmt formatCode="0.0,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3-4192-B463-5C4612C239B0}"/>
                </c:ext>
              </c:extLst>
            </c:dLbl>
            <c:dLbl>
              <c:idx val="1"/>
              <c:numFmt formatCode="0.0,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43-4192-B463-5C4612C239B0}"/>
                </c:ext>
              </c:extLst>
            </c:dLbl>
            <c:numFmt formatCode="0.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Draai!$E$2</c:f>
              <c:strCache>
                <c:ptCount val="12"/>
                <c:pt idx="0">
                  <c:v>Energie-intensieve processen</c:v>
                </c:pt>
                <c:pt idx="1">
                  <c:v>Overig</c:v>
                </c:pt>
                <c:pt idx="2">
                  <c:v>Wegverkeer</c:v>
                </c:pt>
                <c:pt idx="3">
                  <c:v>Niet-energetisch gasgebruik</c:v>
                </c:pt>
                <c:pt idx="4">
                  <c:v>Glastuinbouw</c:v>
                </c:pt>
                <c:pt idx="5">
                  <c:v>Emissierechten</c:v>
                </c:pt>
                <c:pt idx="6">
                  <c:v>Gaswinning en -opslag</c:v>
                </c:pt>
                <c:pt idx="7">
                  <c:v>Olieverwerkende industrie</c:v>
                </c:pt>
                <c:pt idx="8">
                  <c:v>Luchtvaart</c:v>
                </c:pt>
                <c:pt idx="9">
                  <c:v>Fossiele elektr.opwekking</c:v>
                </c:pt>
                <c:pt idx="10">
                  <c:v>Scheepvaart</c:v>
                </c:pt>
                <c:pt idx="11">
                  <c:v>Belastingvoordeel grootverbruikers</c:v>
                </c:pt>
              </c:strCache>
            </c:strRef>
          </c:cat>
          <c:val>
            <c:numRef>
              <c:f>Draai!$E$2</c:f>
              <c:numCache>
                <c:formatCode>#,##0</c:formatCode>
                <c:ptCount val="12"/>
                <c:pt idx="0">
                  <c:v>150</c:v>
                </c:pt>
                <c:pt idx="1">
                  <c:v>379</c:v>
                </c:pt>
                <c:pt idx="2">
                  <c:v>905.27936106277514</c:v>
                </c:pt>
                <c:pt idx="3">
                  <c:v>1281.9827225000001</c:v>
                </c:pt>
                <c:pt idx="4">
                  <c:v>1282.263096260433</c:v>
                </c:pt>
                <c:pt idx="5">
                  <c:v>1547.3539018096671</c:v>
                </c:pt>
                <c:pt idx="6">
                  <c:v>2179.7399031999998</c:v>
                </c:pt>
                <c:pt idx="7">
                  <c:v>2411.108564593711</c:v>
                </c:pt>
                <c:pt idx="8">
                  <c:v>2441.9316559384347</c:v>
                </c:pt>
                <c:pt idx="9">
                  <c:v>5318.1186439975218</c:v>
                </c:pt>
                <c:pt idx="10">
                  <c:v>6734.3003972222223</c:v>
                </c:pt>
                <c:pt idx="11">
                  <c:v>13549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43-4192-B463-5C4612C23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40256048"/>
        <c:axId val="441525040"/>
      </c:barChart>
      <c:catAx>
        <c:axId val="440256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41525040"/>
        <c:crosses val="autoZero"/>
        <c:auto val="1"/>
        <c:lblAlgn val="ctr"/>
        <c:lblOffset val="100"/>
        <c:noMultiLvlLbl val="0"/>
      </c:catAx>
      <c:valAx>
        <c:axId val="44152504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02560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plotArea>
      <cx:plotAreaRegion>
        <cx:series layoutId="treemap" uniqueId="{D57FF070-F785-461E-AB8C-20E6137333AA}">
          <cx:tx>
            <cx:txData>
              <cx:f>_xlchart.v1.1</cx:f>
              <cx:v>Subsidie (€ mln)</cx:v>
            </cx:txData>
          </cx:tx>
          <cx:dataLabels>
            <cx:numFmt formatCode="0,0. &quot;mld&quot;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 b="1">
                    <a:solidFill>
                      <a:schemeClr val="bg1"/>
                    </a:solidFill>
                  </a:defRPr>
                </a:pPr>
                <a:endParaRPr lang="nl-NL" sz="1100" b="1" i="0" u="none" strike="noStrike" kern="1200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1" value="1"/>
            <cx:separator>
</cx:separator>
          </cx:dataLabels>
          <cx:dataId val="0"/>
          <cx:layoutPr/>
        </cx:series>
      </cx:plotAreaRegion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size">
        <cx:f>_xlchart.v1.5</cx:f>
      </cx:numDim>
    </cx:data>
  </cx:chartData>
  <cx:chart>
    <cx:plotArea>
      <cx:plotAreaRegion>
        <cx:series layoutId="treemap" uniqueId="{D57FF070-F785-461E-AB8C-20E6137333AA}">
          <cx:tx>
            <cx:txData>
              <cx:f>_xlchart.v1.4</cx:f>
              <cx:v>Subsidie (€ mln)</cx:v>
            </cx:txData>
          </cx:tx>
          <cx:dataLabels>
            <cx:numFmt formatCode="0,0. &quot;mld&quot;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 b="1">
                    <a:solidFill>
                      <a:schemeClr val="bg1"/>
                    </a:solidFill>
                  </a:defRPr>
                </a:pPr>
                <a:endParaRPr lang="nl-NL" sz="1100" b="1" i="0" u="none" strike="noStrike" kern="1200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1" value="1"/>
            <cx:separator>
</cx:separator>
          </cx:dataLabels>
          <cx:dataId val="0"/>
          <cx:layoutPr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A613C88-0C43-4356-BC9E-0FB4E2A23B68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68B8C2B-93D6-47FB-9366-84A8870AF40A}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CFEC63E4-82B8-4B88-BEF2-30F01C17C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725" y="828676"/>
          <a:ext cx="2428166" cy="169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12</xdr:col>
      <xdr:colOff>766</xdr:colOff>
      <xdr:row>20</xdr:row>
      <xdr:rowOff>86217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770E2D5-C2BC-40DC-AACC-A455A94DC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0" y="381000"/>
          <a:ext cx="5487166" cy="3524742"/>
        </a:xfrm>
        <a:prstGeom prst="rect">
          <a:avLst/>
        </a:prstGeom>
        <a:ln w="12700">
          <a:solidFill>
            <a:schemeClr val="accent1"/>
          </a:solidFill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12</xdr:col>
      <xdr:colOff>58053</xdr:colOff>
      <xdr:row>33</xdr:row>
      <xdr:rowOff>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49F17089-7030-4C4C-9512-20494DD6C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0" y="4191000"/>
          <a:ext cx="5544453" cy="2095500"/>
        </a:xfrm>
        <a:prstGeom prst="rect">
          <a:avLst/>
        </a:prstGeom>
        <a:ln w="12700">
          <a:solidFill>
            <a:schemeClr val="accent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08D8BAF-12B7-4FC8-8D7B-5A97B1F580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ek 1">
              <a:extLst>
                <a:ext uri="{FF2B5EF4-FFF2-40B4-BE49-F238E27FC236}">
                  <a16:creationId xmlns:a16="http://schemas.microsoft.com/office/drawing/2014/main" id="{B86A7E00-F11E-45F0-95BD-020A638E718B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Rechthoek 1">
          <a:extLst xmlns:a="http://schemas.openxmlformats.org/drawingml/2006/main">
            <a:ext uri="{FF2B5EF4-FFF2-40B4-BE49-F238E27FC236}">
              <a16:creationId xmlns:a16="http://schemas.microsoft.com/office/drawing/2014/main" id="{71E11C3C-2C60-4D90-B51E-F2B89D5D7D11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8665221" cy="6288186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lang="nl-NL" sz="1100"/>
            <a:t>Deze grafiek is niet beschikbaar in uw versie van Excel.
Als u deze vorm bewerkt of deze werkmap opslaat in een andere bestandsindeling, wordt de grafiek onherstelbaar beschadigd.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22</xdr:col>
      <xdr:colOff>304799</xdr:colOff>
      <xdr:row>33</xdr:row>
      <xdr:rowOff>47624</xdr:rowOff>
    </xdr:to>
    <xdr:grpSp>
      <xdr:nvGrpSpPr>
        <xdr:cNvPr id="5" name="Groep 4">
          <a:extLst>
            <a:ext uri="{FF2B5EF4-FFF2-40B4-BE49-F238E27FC236}">
              <a16:creationId xmlns:a16="http://schemas.microsoft.com/office/drawing/2014/main" id="{ABB8E7DE-8183-4EC6-A721-419C7FAF4B10}"/>
            </a:ext>
          </a:extLst>
        </xdr:cNvPr>
        <xdr:cNvGrpSpPr/>
      </xdr:nvGrpSpPr>
      <xdr:grpSpPr>
        <a:xfrm>
          <a:off x="161925" y="190500"/>
          <a:ext cx="13106399" cy="6143624"/>
          <a:chOff x="321849" y="190499"/>
          <a:chExt cx="12944474" cy="614362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2" name="Grafiek 1">
                <a:extLst>
                  <a:ext uri="{FF2B5EF4-FFF2-40B4-BE49-F238E27FC236}">
                    <a16:creationId xmlns:a16="http://schemas.microsoft.com/office/drawing/2014/main" id="{823C18F0-00B3-4D2A-AC17-0C1C154E6F4C}"/>
                  </a:ext>
                </a:extLst>
              </xdr:cNvPr>
              <xdr:cNvGraphicFramePr/>
            </xdr:nvGraphicFramePr>
            <xdr:xfrm>
              <a:off x="321849" y="190499"/>
              <a:ext cx="12944474" cy="6143625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21849" y="190499"/>
                <a:ext cx="12944474" cy="6143625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nl-NL" sz="1100"/>
                  <a:t>Deze grafiek is niet beschikbaar in uw versie van Excel.
Als u deze vorm bewerkt of deze werkmap opslaat in een andere bestandsindeling, wordt de grafiek onherstelbaar beschadigd.</a:t>
                </a:r>
              </a:p>
            </xdr:txBody>
          </xdr:sp>
        </mc:Fallback>
      </mc:AlternateContent>
      <xdr:sp macro="" textlink="Draai!E2">
        <xdr:nvSpPr>
          <xdr:cNvPr id="3" name="Tekstvak 2">
            <a:extLst>
              <a:ext uri="{FF2B5EF4-FFF2-40B4-BE49-F238E27FC236}">
                <a16:creationId xmlns:a16="http://schemas.microsoft.com/office/drawing/2014/main" id="{657A74DC-024B-4D70-BD4D-E5F8DA77051E}"/>
              </a:ext>
            </a:extLst>
          </xdr:cNvPr>
          <xdr:cNvSpPr txBox="1"/>
        </xdr:nvSpPr>
        <xdr:spPr>
          <a:xfrm>
            <a:off x="1778402" y="703732"/>
            <a:ext cx="5551901" cy="65483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127000" dir="2700000" algn="tl" rotWithShape="0">
              <a:schemeClr val="tx1">
                <a:alpha val="40000"/>
              </a:schemeClr>
            </a:outerShdw>
            <a:softEdge rad="63500"/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ctr"/>
            <a:fld id="{99C93A80-442C-40CF-9E8A-8D1431C41700}" type="TxLink">
              <a:rPr lang="en-US" sz="1600" b="1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algn="ctr"/>
              <a:t>Fossiele subsidies (gemiddeld 2020-2022: € 38,2 mld per jaar)</a:t>
            </a:fld>
            <a:endParaRPr lang="nl-NL" sz="1600" b="1"/>
          </a:p>
        </xdr:txBody>
      </xdr: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. Verbruggen" refreshedDate="45180.70813564815" createdVersion="6" refreshedVersion="6" minRefreshableVersion="3" recordCount="195" xr:uid="{076DEC4B-A731-4945-AC82-8E21FFDEA7BD}">
  <cacheSource type="worksheet">
    <worksheetSource name="Tabel2"/>
  </cacheSource>
  <cacheFields count="4">
    <cacheField name="HfdRegeling" numFmtId="0">
      <sharedItems count="12">
        <s v="Luchtvaart"/>
        <s v="Scheepvaart"/>
        <s v="Wegverkeer"/>
        <s v="Niet-energetisch gasgebruik"/>
        <s v="Glastuinbouw"/>
        <s v="Energie-intensieve processen"/>
        <s v="Olieverwerkende industrie"/>
        <s v="Gaswinning en -opslag"/>
        <s v="Emissierechten"/>
        <s v="Fossiele elektr.opwekking"/>
        <s v="Sectoroverstijgende energiebelasting"/>
        <s v="Overig"/>
      </sharedItems>
    </cacheField>
    <cacheField name="Regeling" numFmtId="0">
      <sharedItems/>
    </cacheField>
    <cacheField name="Jaar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Bedrag (in € mln)" numFmtId="0">
      <sharedItems containsString="0" containsBlank="1" containsNumber="1" minValue="-1136" maxValue="8169.39755000000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. Verbruggen" refreshedDate="45180.708774768522" createdVersion="6" refreshedVersion="6" minRefreshableVersion="3" recordCount="36" xr:uid="{A38D84DA-5D8A-4C7F-B2B5-E792D8CA385A}">
  <cacheSource type="worksheet">
    <worksheetSource name="Tabel1"/>
  </cacheSource>
  <cacheFields count="3">
    <cacheField name="HfdRegeling" numFmtId="0">
      <sharedItems count="12">
        <s v="Energie-intensieve processen"/>
        <s v="Wegverkeer"/>
        <s v="Niet-energetisch gasgebruik"/>
        <s v="Glastuinbouw"/>
        <s v="Gaswinning en -opslag"/>
        <s v="Emissierechten"/>
        <s v="Luchtvaart"/>
        <s v="Olieverwerkende industrie"/>
        <s v="Fossiele elektr.opwekking"/>
        <s v="Scheepvaart"/>
        <s v="Belastingvoordeel grootverbruikers"/>
        <s v="Overig"/>
      </sharedItems>
    </cacheField>
    <cacheField name="Regeling" numFmtId="0">
      <sharedItems/>
    </cacheField>
    <cacheField name="Subsidie (€ mln)" numFmtId="164">
      <sharedItems containsString="0" containsBlank="1" containsNumber="1" minValue="-823.66666666666663" maxValue="66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5">
  <r>
    <x v="0"/>
    <s v="Accijnsvrijstelling kerosine luchtvaart"/>
    <x v="0"/>
    <n v="2381.4269776119399"/>
  </r>
  <r>
    <x v="0"/>
    <s v="Accijnsvrijstelling kerosine luchtvaart"/>
    <x v="1"/>
    <n v="2356.9936194029851"/>
  </r>
  <r>
    <x v="0"/>
    <s v="Accijnsvrijstelling kerosine luchtvaart"/>
    <x v="2"/>
    <n v="1335.469950248756"/>
  </r>
  <r>
    <x v="0"/>
    <s v="Accijnsvrijstelling kerosine luchtvaart"/>
    <x v="3"/>
    <n v="1521.5666666666668"/>
  </r>
  <r>
    <x v="0"/>
    <s v="Accijnsvrijstelling kerosine luchtvaart"/>
    <x v="4"/>
    <n v="2016.5612935323384"/>
  </r>
  <r>
    <x v="0"/>
    <s v="BTW vrijstelling op niet-zakelijke vliegtickets"/>
    <x v="0"/>
    <n v="1493.848008471218"/>
  </r>
  <r>
    <x v="0"/>
    <s v="BTW vrijstelling op niet-zakelijke vliegtickets"/>
    <x v="1"/>
    <n v="1561.6030278431851"/>
  </r>
  <r>
    <x v="0"/>
    <s v="BTW vrijstelling op niet-zakelijke vliegtickets"/>
    <x v="2"/>
    <n v="660.02413318729555"/>
  </r>
  <r>
    <x v="0"/>
    <s v="BTW vrijstelling op niet-zakelijke vliegtickets"/>
    <x v="3"/>
    <n v="817.49489248746022"/>
  </r>
  <r>
    <x v="0"/>
    <s v="BTW vrijstelling op niet-zakelijke vliegtickets"/>
    <x v="4"/>
    <n v="1210.6780316927864"/>
  </r>
  <r>
    <x v="0"/>
    <s v="Af: vliegbelasting"/>
    <x v="0"/>
    <n v="0"/>
  </r>
  <r>
    <x v="0"/>
    <s v="Af: vliegbelasting"/>
    <x v="1"/>
    <n v="0"/>
  </r>
  <r>
    <x v="0"/>
    <s v="Af: vliegbelasting"/>
    <x v="2"/>
    <n v="0"/>
  </r>
  <r>
    <x v="0"/>
    <s v="Af: vliegbelasting"/>
    <x v="3"/>
    <n v="-69"/>
  </r>
  <r>
    <x v="0"/>
    <s v="Af: vliegbelasting"/>
    <x v="4"/>
    <n v="-167"/>
  </r>
  <r>
    <x v="1"/>
    <s v="Accijnsvrijstelling diesel binnenlandse scheepvaart"/>
    <x v="0"/>
    <n v="171.91164785714287"/>
  </r>
  <r>
    <x v="1"/>
    <s v="Accijnsvrijstelling diesel binnenlandse scheepvaart"/>
    <x v="1"/>
    <n v="160.45603321428575"/>
  </r>
  <r>
    <x v="1"/>
    <s v="Accijnsvrijstelling diesel binnenlandse scheepvaart"/>
    <x v="2"/>
    <n v="123.17705833333332"/>
  </r>
  <r>
    <x v="1"/>
    <s v="Accijnsvrijstelling diesel binnenlandse scheepvaart"/>
    <x v="3"/>
    <n v="143.21358095238097"/>
  </r>
  <r>
    <x v="1"/>
    <s v="Accijnsvrijstelling diesel binnenlandse scheepvaart"/>
    <x v="4"/>
    <n v="151.87719523809525"/>
  </r>
  <r>
    <x v="1"/>
    <s v="Accijnsvrijstelling diesel voor internationale scheepvaart "/>
    <x v="0"/>
    <n v="1166.797392857143"/>
  </r>
  <r>
    <x v="1"/>
    <s v="Accijnsvrijstelling diesel voor internationale scheepvaart "/>
    <x v="1"/>
    <n v="1189.0658928571429"/>
  </r>
  <r>
    <x v="1"/>
    <s v="Accijnsvrijstelling diesel voor internationale scheepvaart "/>
    <x v="2"/>
    <n v="1250.6563333333334"/>
  </r>
  <r>
    <x v="1"/>
    <s v="Accijnsvrijstelling diesel voor internationale scheepvaart "/>
    <x v="3"/>
    <n v="1310.4104761904762"/>
  </r>
  <r>
    <x v="1"/>
    <s v="Accijnsvrijstelling diesel voor internationale scheepvaart "/>
    <x v="4"/>
    <n v="1452.6303809523811"/>
  </r>
  <r>
    <x v="1"/>
    <s v="Accijnsvrijstelling stookolie voor internationale scheepvaart "/>
    <x v="0"/>
    <n v="367.18043619791666"/>
  </r>
  <r>
    <x v="1"/>
    <s v="Accijnsvrijstelling stookolie voor internationale scheepvaart "/>
    <x v="1"/>
    <n v="378.91943359375006"/>
  </r>
  <r>
    <x v="1"/>
    <s v="Accijnsvrijstelling stookolie voor internationale scheepvaart "/>
    <x v="2"/>
    <n v="399.06944444444451"/>
  </r>
  <r>
    <x v="1"/>
    <s v="Accijnsvrijstelling stookolie voor internationale scheepvaart "/>
    <x v="3"/>
    <n v="384.47408854166667"/>
  </r>
  <r>
    <x v="1"/>
    <s v="Accijnsvrijstelling stookolie voor internationale scheepvaart "/>
    <x v="4"/>
    <n v="437.76532118055565"/>
  </r>
  <r>
    <x v="1"/>
    <s v="Verlaagd tarief stookolie t.o.v. marine diesel"/>
    <x v="0"/>
    <n v="4333.4649075520838"/>
  </r>
  <r>
    <x v="1"/>
    <s v="Verlaagd tarief stookolie t.o.v. marine diesel"/>
    <x v="1"/>
    <n v="4472.1300976562507"/>
  </r>
  <r>
    <x v="1"/>
    <s v="Verlaagd tarief stookolie t.o.v. marine diesel"/>
    <x v="2"/>
    <n v="4710.5751388888884"/>
  </r>
  <r>
    <x v="1"/>
    <s v="Verlaagd tarief stookolie t.o.v. marine diesel"/>
    <x v="3"/>
    <n v="4635.065661458334"/>
  </r>
  <r>
    <x v="1"/>
    <s v="Verlaagd tarief stookolie t.o.v. marine diesel"/>
    <x v="4"/>
    <n v="5203.9865121527782"/>
  </r>
  <r>
    <x v="2"/>
    <s v="Verlaagd tarief diesel t.o.v. benzine"/>
    <x v="0"/>
    <n v="1881.2461490476189"/>
  </r>
  <r>
    <x v="2"/>
    <s v="Verlaagd tarief diesel t.o.v. benzine"/>
    <x v="1"/>
    <n v="1877.059286666667"/>
  </r>
  <r>
    <x v="2"/>
    <s v="Verlaagd tarief diesel t.o.v. benzine"/>
    <x v="2"/>
    <n v="1632.6503072619048"/>
  </r>
  <r>
    <x v="2"/>
    <s v="Verlaagd tarief diesel t.o.v. benzine"/>
    <x v="3"/>
    <n v="1587.8706102380959"/>
  </r>
  <r>
    <x v="2"/>
    <s v="Verlaagd tarief diesel t.o.v. benzine"/>
    <x v="4"/>
    <n v="1532.3545297619048"/>
  </r>
  <r>
    <x v="2"/>
    <s v="Af: Verhoogde motorrijtuigenbelasting voor diesel personen auto's"/>
    <x v="0"/>
    <n v="-770.74689614205226"/>
  </r>
  <r>
    <x v="2"/>
    <s v="Af: Verhoogde motorrijtuigenbelasting voor diesel personen auto's"/>
    <x v="1"/>
    <n v="-770.74689614205226"/>
  </r>
  <r>
    <x v="2"/>
    <s v="Af: Verhoogde motorrijtuigenbelasting voor diesel personen auto's"/>
    <x v="2"/>
    <n v="-732.24940513822571"/>
  </r>
  <r>
    <x v="2"/>
    <s v="Af: Verhoogde motorrijtuigenbelasting voor diesel personen auto's"/>
    <x v="3"/>
    <n v="-676.13920868856303"/>
  </r>
  <r>
    <x v="2"/>
    <s v="Af: Verhoogde motorrijtuigenbelasting voor diesel personen auto's"/>
    <x v="4"/>
    <n v="-628.64875024679168"/>
  </r>
  <r>
    <x v="3"/>
    <s v="Vrijstelling gasbelasting voor niet-energetisch gebruik"/>
    <x v="0"/>
    <n v="47.052376722506658"/>
  </r>
  <r>
    <x v="3"/>
    <s v="Vrijstelling gasbelasting voor niet-energetisch gebruik"/>
    <x v="1"/>
    <n v="55.966659998976041"/>
  </r>
  <r>
    <x v="3"/>
    <s v="Vrijstelling gasbelasting voor niet-energetisch gebruik"/>
    <x v="2"/>
    <n v="111.39335803460985"/>
  </r>
  <r>
    <x v="3"/>
    <s v="Vrijstelling gasbelasting voor niet-energetisch gebruik"/>
    <x v="3"/>
    <n v="126.81098461683392"/>
  </r>
  <r>
    <x v="3"/>
    <s v="Vrijstelling gasbelasting voor niet-energetisch gebruik"/>
    <x v="4"/>
    <n v="79.115775156051598"/>
  </r>
  <r>
    <x v="3"/>
    <s v="Doorwerking regeling op degressieve structuur voor niet-energetisch gebruik gas"/>
    <x v="0"/>
    <n v="866.05012327749319"/>
  </r>
  <r>
    <x v="3"/>
    <s v="Doorwerking regeling op degressieve structuur voor niet-energetisch gebruik gas"/>
    <x v="1"/>
    <n v="1153.452635001024"/>
  </r>
  <r>
    <x v="3"/>
    <s v="Doorwerking regeling op degressieve structuur voor niet-energetisch gebruik gas"/>
    <x v="2"/>
    <n v="1238.83805296539"/>
  </r>
  <r>
    <x v="3"/>
    <s v="Doorwerking regeling op degressieve structuur voor niet-energetisch gebruik gas"/>
    <x v="3"/>
    <n v="1398.2148308831663"/>
  </r>
  <r>
    <x v="3"/>
    <s v="Doorwerking regeling op degressieve structuur voor niet-energetisch gebruik gas"/>
    <x v="4"/>
    <n v="891.5751658439483"/>
  </r>
  <r>
    <x v="4"/>
    <s v="Verlaagd tarief glastuinbouwsector gasbelasting voor eerste twee schijven"/>
    <x v="0"/>
    <n v="103.46929201743264"/>
  </r>
  <r>
    <x v="4"/>
    <s v="Verlaagd tarief glastuinbouwsector gasbelasting voor eerste twee schijven"/>
    <x v="1"/>
    <n v="95.788777999999994"/>
  </r>
  <r>
    <x v="4"/>
    <s v="Verlaagd tarief glastuinbouwsector gasbelasting voor eerste twee schijven"/>
    <x v="2"/>
    <n v="103.11182599999999"/>
  </r>
  <r>
    <x v="4"/>
    <s v="Verlaagd tarief glastuinbouwsector gasbelasting voor eerste twee schijven"/>
    <x v="3"/>
    <n v="101.34159141996828"/>
  </r>
  <r>
    <x v="4"/>
    <s v="Verlaagd tarief glastuinbouwsector gasbelasting voor eerste twee schijven"/>
    <x v="4"/>
    <n v="69.741297361331206"/>
  </r>
  <r>
    <x v="4"/>
    <s v="Inputvrijstelling WKK voor gas voor eigen verbruik (warmte en elektriciteit)"/>
    <x v="0"/>
    <n v="125.05509509931559"/>
  </r>
  <r>
    <x v="4"/>
    <s v="Inputvrijstelling WKK voor gas voor eigen verbruik (warmte en elektriciteit)"/>
    <x v="1"/>
    <n v="153.14287000000002"/>
  </r>
  <r>
    <x v="4"/>
    <s v="Inputvrijstelling WKK voor gas voor eigen verbruik (warmte en elektriciteit)"/>
    <x v="2"/>
    <n v="189.27044000000001"/>
  </r>
  <r>
    <x v="4"/>
    <s v="Inputvrijstelling WKK voor gas voor eigen verbruik (warmte en elektriciteit)"/>
    <x v="3"/>
    <n v="219.04622234654477"/>
  </r>
  <r>
    <x v="4"/>
    <s v="Inputvrijstelling WKK voor gas voor eigen verbruik (warmte en elektriciteit)"/>
    <x v="4"/>
    <n v="158.95938999642476"/>
  </r>
  <r>
    <x v="4"/>
    <s v="Doorwerking regeling op degressieve structuur gas voor WKK glastuinbouw"/>
    <x v="0"/>
    <n v="662.95236240068425"/>
  </r>
  <r>
    <x v="4"/>
    <s v="Doorwerking regeling op degressieve structuur gas voor WKK glastuinbouw"/>
    <x v="1"/>
    <n v="873.09577999999999"/>
  </r>
  <r>
    <x v="4"/>
    <s v="Doorwerking regeling op degressieve structuur gas voor WKK glastuinbouw"/>
    <x v="2"/>
    <n v="1002.8656000000001"/>
  </r>
  <r>
    <x v="4"/>
    <s v="Doorwerking regeling op degressieve structuur gas voor WKK glastuinbouw"/>
    <x v="3"/>
    <n v="1150.8689566534551"/>
  </r>
  <r>
    <x v="4"/>
    <s v="Doorwerking regeling op degressieve structuur gas voor WKK glastuinbouw"/>
    <x v="4"/>
    <n v="851.58396500357526"/>
  </r>
  <r>
    <x v="5"/>
    <s v="Vrijstellingen voor energie-intensieve processen"/>
    <x v="0"/>
    <n v="83"/>
  </r>
  <r>
    <x v="5"/>
    <s v="Vrijstellingen voor energie-intensieve processen"/>
    <x v="1"/>
    <n v="93"/>
  </r>
  <r>
    <x v="5"/>
    <s v="Vrijstellingen voor energie-intensieve processen"/>
    <x v="2"/>
    <n v="118"/>
  </r>
  <r>
    <x v="5"/>
    <s v="Vrijstellingen voor energie-intensieve processen"/>
    <x v="3"/>
    <n v="124"/>
  </r>
  <r>
    <x v="5"/>
    <s v="Vrijstellingen voor energie-intensieve processen"/>
    <x v="4"/>
    <n v="122"/>
  </r>
  <r>
    <x v="5"/>
    <s v="Teruggaaf energiebelasting voor energie-intensieve industrie"/>
    <x v="0"/>
    <n v="7"/>
  </r>
  <r>
    <x v="5"/>
    <s v="Teruggaaf energiebelasting voor energie-intensieve industrie"/>
    <x v="1"/>
    <n v="8"/>
  </r>
  <r>
    <x v="5"/>
    <s v="Teruggaaf energiebelasting voor energie-intensieve industrie"/>
    <x v="2"/>
    <n v="9"/>
  </r>
  <r>
    <x v="5"/>
    <s v="Teruggaaf energiebelasting voor energie-intensieve industrie"/>
    <x v="3"/>
    <n v="0"/>
  </r>
  <r>
    <x v="5"/>
    <s v="Teruggaaf energiebelasting voor energie-intensieve industrie"/>
    <x v="4"/>
    <n v="0"/>
  </r>
  <r>
    <x v="5"/>
    <s v="Vrijstelling kolenbelasting voor duaal verbruik"/>
    <x v="0"/>
    <n v="25"/>
  </r>
  <r>
    <x v="5"/>
    <s v="Vrijstelling kolenbelasting voor duaal verbruik"/>
    <x v="1"/>
    <n v="25"/>
  </r>
  <r>
    <x v="5"/>
    <s v="Vrijstelling kolenbelasting voor duaal verbruik"/>
    <x v="2"/>
    <n v="25"/>
  </r>
  <r>
    <x v="5"/>
    <s v="Vrijstelling kolenbelasting voor duaal verbruik"/>
    <x v="3"/>
    <n v="26"/>
  </r>
  <r>
    <x v="5"/>
    <s v="Vrijstelling kolenbelasting voor duaal verbruik"/>
    <x v="4"/>
    <n v="26"/>
  </r>
  <r>
    <x v="6"/>
    <s v="Vrijstelling raffinaderijen"/>
    <x v="0"/>
    <n v="592.38999475271407"/>
  </r>
  <r>
    <x v="6"/>
    <s v="Vrijstelling raffinaderijen"/>
    <x v="1"/>
    <n v="823.18733145958993"/>
  </r>
  <r>
    <x v="6"/>
    <s v="Vrijstelling raffinaderijen"/>
    <x v="2"/>
    <n v="815.74437835946935"/>
  </r>
  <r>
    <x v="6"/>
    <s v="Vrijstelling raffinaderijen"/>
    <x v="3"/>
    <n v="1012.9985089987937"/>
  </r>
  <r>
    <x v="6"/>
    <s v="Vrijstelling raffinaderijen"/>
    <x v="4"/>
    <n v="1059.6321004704462"/>
  </r>
  <r>
    <x v="6"/>
    <s v="Vrijstellingen petrochemie (met name naftakrakers) "/>
    <x v="0"/>
    <n v="1200.402902553848"/>
  </r>
  <r>
    <x v="6"/>
    <s v="Vrijstellingen petrochemie (met name naftakrakers) "/>
    <x v="1"/>
    <n v="1182.6344215093125"/>
  </r>
  <r>
    <x v="6"/>
    <s v="Vrijstellingen petrochemie (met name naftakrakers) "/>
    <x v="2"/>
    <n v="1487.3388031960676"/>
  </r>
  <r>
    <x v="6"/>
    <s v="Vrijstellingen petrochemie (met name naftakrakers) "/>
    <x v="3"/>
    <n v="1481.3960526172016"/>
  </r>
  <r>
    <x v="6"/>
    <s v="Vrijstellingen petrochemie (met name naftakrakers) "/>
    <x v="4"/>
    <n v="1376.2158501391555"/>
  </r>
  <r>
    <x v="7"/>
    <s v="Vrijstelling verbruik eigen gas bij olie- en gaswinning"/>
    <x v="0"/>
    <n v="136.41751349999996"/>
  </r>
  <r>
    <x v="7"/>
    <s v="Vrijstelling verbruik eigen gas bij olie- en gaswinning"/>
    <x v="1"/>
    <n v="143.03078099999999"/>
  </r>
  <r>
    <x v="7"/>
    <s v="Vrijstelling verbruik eigen gas bij olie- en gaswinning"/>
    <x v="2"/>
    <n v="173.87965619999997"/>
  </r>
  <r>
    <x v="7"/>
    <s v="Vrijstelling verbruik eigen gas bij olie- en gaswinning"/>
    <x v="3"/>
    <n v="179.54399339999998"/>
  </r>
  <r>
    <x v="7"/>
    <s v="Vrijstelling verbruik eigen gas bij olie- en gaswinning"/>
    <x v="4"/>
    <n v="170.79605999999998"/>
  </r>
  <r>
    <x v="7"/>
    <s v="Investeringsaftrek t.b.v. opsporen en winning Noordzee"/>
    <x v="0"/>
    <n v="28"/>
  </r>
  <r>
    <x v="7"/>
    <s v="Investeringsaftrek t.b.v. opsporen en winning Noordzee"/>
    <x v="1"/>
    <m/>
  </r>
  <r>
    <x v="7"/>
    <s v="Investeringsaftrek t.b.v. opsporen en winning Noordzee"/>
    <x v="2"/>
    <m/>
  </r>
  <r>
    <x v="7"/>
    <s v="Investeringsaftrek t.b.v. opsporen en winning Noordzee"/>
    <x v="3"/>
    <m/>
  </r>
  <r>
    <x v="7"/>
    <s v="Investeringsaftrek t.b.v. opsporen en winning Noordzee"/>
    <x v="4"/>
    <m/>
  </r>
  <r>
    <x v="7"/>
    <s v="Subsidie voor gasopslag"/>
    <x v="0"/>
    <m/>
  </r>
  <r>
    <x v="7"/>
    <s v="Subsidie voor gasopslag"/>
    <x v="1"/>
    <n v="85"/>
  </r>
  <r>
    <x v="7"/>
    <s v="Subsidie voor gasopslag"/>
    <x v="2"/>
    <n v="800"/>
  </r>
  <r>
    <x v="7"/>
    <s v="Subsidie voor gasopslag"/>
    <x v="3"/>
    <m/>
  </r>
  <r>
    <x v="7"/>
    <s v="Subsidie voor gasopslag"/>
    <x v="4"/>
    <n v="3210"/>
  </r>
  <r>
    <x v="8"/>
    <s v="Gratis nationale emissierechten"/>
    <x v="0"/>
    <m/>
  </r>
  <r>
    <x v="8"/>
    <s v="Gratis nationale emissierechten"/>
    <x v="1"/>
    <m/>
  </r>
  <r>
    <x v="8"/>
    <s v="Gratis nationale emissierechten"/>
    <x v="2"/>
    <m/>
  </r>
  <r>
    <x v="8"/>
    <s v="Gratis nationale emissierechten"/>
    <x v="3"/>
    <n v="296.26560000000001"/>
  </r>
  <r>
    <x v="8"/>
    <s v="Gratis nationale emissierechten"/>
    <x v="4"/>
    <n v="222.11"/>
  </r>
  <r>
    <x v="8"/>
    <s v="Gratis Europese emissierechten (ETS)"/>
    <x v="0"/>
    <n v="706.74457075759994"/>
  </r>
  <r>
    <x v="8"/>
    <s v="Gratis Europese emissierechten (ETS)"/>
    <x v="1"/>
    <n v="1065.3386917400499"/>
  </r>
  <r>
    <x v="8"/>
    <s v="Gratis Europese emissierechten (ETS)"/>
    <x v="2"/>
    <n v="1038.2782989159002"/>
  </r>
  <r>
    <x v="8"/>
    <s v="Gratis Europese emissierechten (ETS)"/>
    <x v="3"/>
    <n v="2054.0202861337502"/>
  </r>
  <r>
    <x v="8"/>
    <s v="Gratis Europese emissierechten (ETS)"/>
    <x v="4"/>
    <n v="3131.38752037935"/>
  </r>
  <r>
    <x v="8"/>
    <s v="Compensatie indirecte kosten ETS "/>
    <x v="0"/>
    <n v="37"/>
  </r>
  <r>
    <x v="8"/>
    <s v="Compensatie indirecte kosten ETS "/>
    <x v="1"/>
    <n v="40"/>
  </r>
  <r>
    <x v="8"/>
    <s v="Compensatie indirecte kosten ETS "/>
    <x v="2"/>
    <n v="110"/>
  </r>
  <r>
    <x v="8"/>
    <s v="Compensatie indirecte kosten ETS "/>
    <x v="3"/>
    <n v="179"/>
  </r>
  <r>
    <x v="8"/>
    <s v="Compensatie indirecte kosten ETS "/>
    <x v="4"/>
    <n v="82"/>
  </r>
  <r>
    <x v="8"/>
    <s v="Af: Opbrengst nationale emissierechten"/>
    <x v="0"/>
    <m/>
  </r>
  <r>
    <x v="8"/>
    <s v="Af: Opbrengst nationale emissierechten"/>
    <x v="1"/>
    <m/>
  </r>
  <r>
    <x v="8"/>
    <s v="Af: Opbrengst nationale emissierechten"/>
    <x v="2"/>
    <m/>
  </r>
  <r>
    <x v="8"/>
    <s v="Af: Opbrengst nationale emissierechten"/>
    <x v="3"/>
    <n v="0"/>
  </r>
  <r>
    <x v="8"/>
    <s v="Af: Opbrengst nationale emissierechten"/>
    <x v="4"/>
    <n v="0"/>
  </r>
  <r>
    <x v="8"/>
    <s v="Af: Opbrengst veilingen EU ETS"/>
    <x v="0"/>
    <n v="-504"/>
  </r>
  <r>
    <x v="8"/>
    <s v="Af: Opbrengst veilingen EU ETS"/>
    <x v="1"/>
    <n v="-440"/>
  </r>
  <r>
    <x v="8"/>
    <s v="Af: Opbrengst veilingen EU ETS"/>
    <x v="2"/>
    <n v="-441"/>
  </r>
  <r>
    <x v="8"/>
    <s v="Af: Opbrengst veilingen EU ETS"/>
    <x v="3"/>
    <n v="-894"/>
  </r>
  <r>
    <x v="8"/>
    <s v="Af: Opbrengst veilingen EU ETS"/>
    <x v="4"/>
    <n v="-1136"/>
  </r>
  <r>
    <x v="9"/>
    <s v="Vrijstelling kolenbelasting voor elektriciteitsopwekking"/>
    <x v="0"/>
    <n v="128.23195000000001"/>
  </r>
  <r>
    <x v="9"/>
    <s v="Vrijstelling kolenbelasting voor elektriciteitsopwekking"/>
    <x v="1"/>
    <n v="87.023560000000003"/>
  </r>
  <r>
    <x v="9"/>
    <s v="Vrijstelling kolenbelasting voor elektriciteitsopwekking"/>
    <x v="2"/>
    <n v="38.317300000000003"/>
  </r>
  <r>
    <x v="9"/>
    <s v="Vrijstelling kolenbelasting voor elektriciteitsopwekking"/>
    <x v="3"/>
    <n v="72.596919999999997"/>
  </r>
  <r>
    <x v="9"/>
    <s v="Vrijstelling kolenbelasting voor elektriciteitsopwekking"/>
    <x v="4"/>
    <n v="74.723759999999999"/>
  </r>
  <r>
    <x v="9"/>
    <s v="Vrijstelling oliebelasting voor elektriciteitsopwekking"/>
    <x v="0"/>
    <n v="6.003744031250001"/>
  </r>
  <r>
    <x v="9"/>
    <s v="Vrijstelling oliebelasting voor elektriciteitsopwekking"/>
    <x v="1"/>
    <n v="9.5781765625000013"/>
  </r>
  <r>
    <x v="9"/>
    <s v="Vrijstelling oliebelasting voor elektriciteitsopwekking"/>
    <x v="2"/>
    <n v="4.7717995000000002"/>
  </r>
  <r>
    <x v="9"/>
    <s v="Vrijstelling oliebelasting voor elektriciteitsopwekking"/>
    <x v="3"/>
    <n v="6.5068711666666683"/>
  </r>
  <r>
    <x v="9"/>
    <s v="Vrijstelling oliebelasting voor elektriciteitsopwekking"/>
    <x v="4"/>
    <n v="6.5068711666666683"/>
  </r>
  <r>
    <x v="9"/>
    <s v="Vrijstelling gasbelasting voor elektriciteitsopwekking"/>
    <x v="0"/>
    <n v="184.99492965515805"/>
  </r>
  <r>
    <x v="9"/>
    <s v="Vrijstelling gasbelasting voor elektriciteitsopwekking"/>
    <x v="1"/>
    <n v="231.86085000000003"/>
  </r>
  <r>
    <x v="9"/>
    <s v="Vrijstelling gasbelasting voor elektriciteitsopwekking"/>
    <x v="2"/>
    <n v="502.25503999999989"/>
  </r>
  <r>
    <x v="9"/>
    <s v="Vrijstelling gasbelasting voor elektriciteitsopwekking"/>
    <x v="3"/>
    <n v="424.03666783809865"/>
  </r>
  <r>
    <x v="9"/>
    <s v="Vrijstelling gasbelasting voor elektriciteitsopwekking"/>
    <x v="4"/>
    <n v="374.79002800306591"/>
  </r>
  <r>
    <x v="9"/>
    <s v="Doorwerking regeling op degressieve structuur gas voor elektriciteitsopwekking"/>
    <x v="0"/>
    <n v="3379.1579461641295"/>
  </r>
  <r>
    <x v="9"/>
    <s v="Doorwerking regeling op degressieve structuur gas voor elektriciteitsopwekking"/>
    <x v="1"/>
    <n v="4707.0270999999993"/>
  </r>
  <r>
    <x v="9"/>
    <s v="Doorwerking regeling op degressieve structuur gas voor elektriciteitsopwekking"/>
    <x v="2"/>
    <n v="5554.9572200000011"/>
  </r>
  <r>
    <x v="9"/>
    <s v="Doorwerking regeling op degressieve structuur gas voor elektriciteitsopwekking"/>
    <x v="3"/>
    <n v="4684.427299978106"/>
  </r>
  <r>
    <x v="9"/>
    <s v="Doorwerking regeling op degressieve structuur gas voor elektriciteitsopwekking"/>
    <x v="4"/>
    <n v="4210.4661543399598"/>
  </r>
  <r>
    <x v="9"/>
    <s v="Degressieve tariefstructuur fossiele elektriciteit"/>
    <x v="0"/>
    <n v="6135.1635096241371"/>
  </r>
  <r>
    <x v="9"/>
    <s v="Degressieve tariefstructuur fossiele elektriciteit"/>
    <x v="1"/>
    <n v="5931.4927994739483"/>
  </r>
  <r>
    <x v="9"/>
    <s v="Degressieve tariefstructuur fossiele elektriciteit"/>
    <x v="2"/>
    <n v="5266.3840690628131"/>
  </r>
  <r>
    <x v="9"/>
    <s v="Degressieve tariefstructuur fossiele elektriciteit"/>
    <x v="3"/>
    <n v="4870.2427936494496"/>
  </r>
  <r>
    <x v="9"/>
    <s v="Degressieve tariefstructuur fossiele elektriciteit"/>
    <x v="4"/>
    <n v="4202.1762972530696"/>
  </r>
  <r>
    <x v="10"/>
    <s v="Af: Belastingvermindering per zakelijke aansluiting"/>
    <x v="0"/>
    <n v="-265.06637999999998"/>
  </r>
  <r>
    <x v="10"/>
    <s v="Af: Belastingvermindering per zakelijke aansluiting"/>
    <x v="1"/>
    <n v="-205.17966000000001"/>
  </r>
  <r>
    <x v="10"/>
    <s v="Af: Belastingvermindering per zakelijke aansluiting"/>
    <x v="2"/>
    <n v="-321.78980000000001"/>
  </r>
  <r>
    <x v="10"/>
    <s v="Af: Belastingvermindering per zakelijke aansluiting"/>
    <x v="3"/>
    <n v="-343.17129"/>
  </r>
  <r>
    <x v="10"/>
    <s v="Af: Belastingvermindering per zakelijke aansluiting"/>
    <x v="4"/>
    <n v="-343.17129"/>
  </r>
  <r>
    <x v="10"/>
    <s v="Degressieve tariefstructuur aardgas"/>
    <x v="0"/>
    <n v="1818.0272208967576"/>
  </r>
  <r>
    <x v="10"/>
    <s v="Degressieve tariefstructuur aardgas"/>
    <x v="1"/>
    <n v="2382.9497099999999"/>
  </r>
  <r>
    <x v="10"/>
    <s v="Degressieve tariefstructuur aardgas"/>
    <x v="2"/>
    <n v="2640.0287400000007"/>
  </r>
  <r>
    <x v="10"/>
    <s v="Degressieve tariefstructuur aardgas"/>
    <x v="3"/>
    <n v="2599.0457760889803"/>
  </r>
  <r>
    <x v="10"/>
    <s v="Degressieve tariefstructuur aardgas"/>
    <x v="4"/>
    <n v="2141.7252783390277"/>
  </r>
  <r>
    <x v="10"/>
    <s v="Laag tarief gas ten opzichte van elektriciteit"/>
    <x v="0"/>
    <n v="8137.9648614333973"/>
  </r>
  <r>
    <x v="10"/>
    <s v="Laag tarief gas ten opzichte van elektriciteit"/>
    <x v="1"/>
    <n v="8169.3975500000006"/>
  </r>
  <r>
    <x v="10"/>
    <s v="Laag tarief gas ten opzichte van elektriciteit"/>
    <x v="2"/>
    <n v="7693.2992408333321"/>
  </r>
  <r>
    <x v="10"/>
    <s v="Laag tarief gas ten opzichte van elektriciteit"/>
    <x v="3"/>
    <n v="6902.8313065048787"/>
  </r>
  <r>
    <x v="10"/>
    <s v="Laag tarief gas ten opzichte van elektriciteit"/>
    <x v="4"/>
    <n v="5338.1417694079064"/>
  </r>
  <r>
    <x v="11"/>
    <s v="Teruggaaf kerkgebouwen en non-profit"/>
    <x v="0"/>
    <n v="30"/>
  </r>
  <r>
    <x v="11"/>
    <s v="Teruggaaf kerkgebouwen en non-profit"/>
    <x v="1"/>
    <n v="34"/>
  </r>
  <r>
    <x v="11"/>
    <s v="Teruggaaf kerkgebouwen en non-profit"/>
    <x v="2"/>
    <n v="37"/>
  </r>
  <r>
    <x v="11"/>
    <s v="Teruggaaf kerkgebouwen en non-profit"/>
    <x v="3"/>
    <n v="30"/>
  </r>
  <r>
    <x v="11"/>
    <s v="Teruggaaf kerkgebouwen en non-profit"/>
    <x v="4"/>
    <n v="24"/>
  </r>
  <r>
    <x v="11"/>
    <s v="SDE++ Biomassa bij- en meestook"/>
    <x v="0"/>
    <m/>
  </r>
  <r>
    <x v="11"/>
    <s v="SDE++ Biomassa bij- en meestook"/>
    <x v="1"/>
    <n v="59"/>
  </r>
  <r>
    <x v="11"/>
    <s v="SDE++ Biomassa bij- en meestook"/>
    <x v="2"/>
    <n v="250"/>
  </r>
  <r>
    <x v="11"/>
    <s v="SDE++ Biomassa bij- en meestook"/>
    <x v="3"/>
    <n v="356"/>
  </r>
  <r>
    <x v="11"/>
    <s v="SDE++ Biomassa bij- en meestook"/>
    <x v="4"/>
    <n v="33"/>
  </r>
  <r>
    <x v="11"/>
    <s v="SDE++ Groen gas"/>
    <x v="0"/>
    <m/>
  </r>
  <r>
    <x v="11"/>
    <s v="SDE++ Groen gas"/>
    <x v="1"/>
    <n v="59"/>
  </r>
  <r>
    <x v="11"/>
    <s v="SDE++ Groen gas"/>
    <x v="2"/>
    <n v="63"/>
  </r>
  <r>
    <x v="11"/>
    <s v="SDE++ Groen gas"/>
    <x v="3"/>
    <n v="88"/>
  </r>
  <r>
    <x v="11"/>
    <s v="SDE++ Groen gas"/>
    <x v="4"/>
    <n v="120"/>
  </r>
  <r>
    <x v="11"/>
    <s v="Waterstofbackbone"/>
    <x v="0"/>
    <n v="0"/>
  </r>
  <r>
    <x v="11"/>
    <s v="Waterstofbackbone"/>
    <x v="1"/>
    <n v="0"/>
  </r>
  <r>
    <x v="11"/>
    <s v="Waterstofbackbone"/>
    <x v="2"/>
    <n v="0"/>
  </r>
  <r>
    <x v="11"/>
    <s v="Waterstofbackbone"/>
    <x v="3"/>
    <n v="0"/>
  </r>
  <r>
    <x v="11"/>
    <s v="Waterstofbackbone"/>
    <x v="4"/>
    <n v="13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s v="Vrijstellingen voor energie-intensieve processen"/>
    <n v="121.33333333333333"/>
  </r>
  <r>
    <x v="0"/>
    <s v="Teruggaaf energiebelasting voor energie-intensieve industrie"/>
    <n v="3"/>
  </r>
  <r>
    <x v="0"/>
    <s v="Vrijstelling kolenbelasting voor duaal verbruik"/>
    <n v="25.666666666666668"/>
  </r>
  <r>
    <x v="1"/>
    <s v="Verlaagd tarief diesel t.o.v. benzine"/>
    <n v="1584.2918157539686"/>
  </r>
  <r>
    <x v="1"/>
    <s v="Af: Verhoogde motorrijtuigenbelasting voor diesel personen auto's"/>
    <n v="-679.01245469119351"/>
  </r>
  <r>
    <x v="2"/>
    <s v="Vrijstelling gasbelasting voor niet-energetisch gebruik"/>
    <n v="105.77337260249845"/>
  </r>
  <r>
    <x v="2"/>
    <s v="Doorwerking op degressieve structuur voor niet-energetisch gebruik gas "/>
    <n v="1176.2093498975016"/>
  </r>
  <r>
    <x v="3"/>
    <s v="Verlaagd tarief glastuinbouwsector eerste twee schijven energiebelasting"/>
    <n v="91.39823826043316"/>
  </r>
  <r>
    <x v="3"/>
    <s v="Inputvrijstelling WKK voor gas"/>
    <n v="189.0920174476565"/>
  </r>
  <r>
    <x v="3"/>
    <s v="Doorwerking op degressieve structuur gas voor WKK glastuinbouw"/>
    <n v="1001.7728405523434"/>
  </r>
  <r>
    <x v="4"/>
    <s v="Vrijstelling verbruik eigen gas bij olie- en gaswinning"/>
    <n v="174.73990319999999"/>
  </r>
  <r>
    <x v="4"/>
    <s v="Investeringsaftrek t.b.v. opsporen en winning Noordzee (niet beschikbaar)"/>
    <m/>
  </r>
  <r>
    <x v="4"/>
    <s v="Subsidie voor gasopslag"/>
    <n v="2005"/>
  </r>
  <r>
    <x v="5"/>
    <s v="Gratis nationale emissierechten"/>
    <n v="172.79186666666669"/>
  </r>
  <r>
    <x v="5"/>
    <s v="Gratis Europese emissierechten (ETS)"/>
    <n v="2074.5620351430002"/>
  </r>
  <r>
    <x v="5"/>
    <s v="Compensatie indirecte kosten ETS "/>
    <n v="123.66666666666667"/>
  </r>
  <r>
    <x v="5"/>
    <s v="Af: Opbrengst nationale emissierechten"/>
    <n v="0"/>
  </r>
  <r>
    <x v="5"/>
    <s v="Af: Opbrengst veilingen EU ETS"/>
    <n v="-823.66666666666663"/>
  </r>
  <r>
    <x v="6"/>
    <s v="Accijnsvrijstelling voor kerosine"/>
    <n v="1624.5326368159203"/>
  </r>
  <r>
    <x v="6"/>
    <s v="BTW vrijstelling op niet-zakelijke vliegtickets"/>
    <n v="896.06568578918075"/>
  </r>
  <r>
    <x v="6"/>
    <s v="Af: vliegbelasting"/>
    <n v="-78.666666666666671"/>
  </r>
  <r>
    <x v="7"/>
    <s v="Vrijstelling raffinaderijen"/>
    <n v="962.7916626095697"/>
  </r>
  <r>
    <x v="7"/>
    <s v="Vrijstellingen petrochemie (met name naftakrakers) "/>
    <n v="1448.3169019841414"/>
  </r>
  <r>
    <x v="8"/>
    <s v="Vrijstelling kolenbelasting voor elektriciteitsopwekking"/>
    <n v="61.879326666666664"/>
  </r>
  <r>
    <x v="8"/>
    <s v="Vrijstelling oliebelasting voor elektriciteitsopwekking"/>
    <n v="5.9285139444444459"/>
  </r>
  <r>
    <x v="8"/>
    <s v="Vrijstelling gasbelasting voor elektriciteitsopwekking"/>
    <n v="433.69391194705486"/>
  </r>
  <r>
    <x v="8"/>
    <s v="Doorwerking regeling op degressieve structuur gas voor elektriciteitsopwekking"/>
    <n v="4816.6168914393556"/>
  </r>
  <r>
    <x v="9"/>
    <s v="Accijnsvrijstelling diesel binnenlandse scheepvaart"/>
    <n v="139.42261150793652"/>
  </r>
  <r>
    <x v="9"/>
    <s v="Accijnsvrijstelling diesel voor internationale scheepvaart "/>
    <n v="1337.8990634920635"/>
  </r>
  <r>
    <x v="9"/>
    <s v="Accijnsvrijstelling stookolie voor internationale scheepvaart "/>
    <n v="407.10295138888893"/>
  </r>
  <r>
    <x v="9"/>
    <s v="Verlaagd tarief stookolie t.o.v. marine diesel"/>
    <n v="4849.8757708333333"/>
  </r>
  <r>
    <x v="10"/>
    <s v="Laag tarief gas"/>
    <n v="6645"/>
  </r>
  <r>
    <x v="10"/>
    <s v="Lagere belasting elektriciteit"/>
    <n v="4780"/>
  </r>
  <r>
    <x v="10"/>
    <s v="Lagere belasting aardgas"/>
    <n v="2460"/>
  </r>
  <r>
    <x v="10"/>
    <s v="Belastingvermindering"/>
    <n v="-336"/>
  </r>
  <r>
    <x v="11"/>
    <s v="Overig"/>
    <n v="37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17E74F-3262-46EC-852F-5F12BE7EB107}" name="Draaitabel1" cacheId="1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compact="0" compactData="0" multipleFieldFilters="0" chartFormat="3">
  <location ref="B5:C18" firstHeaderRow="1" firstDataRow="1" firstDataCol="1"/>
  <pivotFields count="3">
    <pivotField axis="axisRow" compact="0" outline="0" subtotalTop="0" showAll="0" sortType="ascending" defaultSubtotal="0">
      <items count="12">
        <item x="10"/>
        <item x="5"/>
        <item x="0"/>
        <item x="8"/>
        <item x="4"/>
        <item x="3"/>
        <item x="6"/>
        <item x="2"/>
        <item x="7"/>
        <item x="11"/>
        <item x="9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dataField="1" compact="0" outline="0" subtotalTop="0" showAll="0" defaultSubtotal="0"/>
  </pivotFields>
  <rowFields count="1">
    <field x="0"/>
  </rowFields>
  <rowItems count="13">
    <i>
      <x v="2"/>
    </i>
    <i>
      <x v="9"/>
    </i>
    <i>
      <x v="11"/>
    </i>
    <i>
      <x v="7"/>
    </i>
    <i>
      <x v="5"/>
    </i>
    <i>
      <x v="1"/>
    </i>
    <i>
      <x v="4"/>
    </i>
    <i>
      <x v="8"/>
    </i>
    <i>
      <x v="6"/>
    </i>
    <i>
      <x v="3"/>
    </i>
    <i>
      <x v="10"/>
    </i>
    <i>
      <x/>
    </i>
    <i t="grand">
      <x/>
    </i>
  </rowItems>
  <colItems count="1">
    <i/>
  </colItems>
  <dataFields count="1">
    <dataField name="Som van Subsidie (€ mln)" fld="2" baseField="0" baseItem="0" numFmtId="3"/>
  </dataFields>
  <chartFormats count="3"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498F03-E55D-4648-9898-D1BE740DCF1C}" name="Draaitabel1" cacheId="1" applyNumberFormats="0" applyBorderFormats="0" applyFontFormats="0" applyPatternFormats="0" applyAlignmentFormats="0" applyWidthHeightFormats="1" dataCaption="Waarden" updatedVersion="6" minRefreshableVersion="3" useAutoFormatting="1" rowGrandTotals="0" itemPrintTitles="1" createdVersion="6" indent="0" compact="0" compactData="0" multipleFieldFilters="0" chartFormat="2">
  <location ref="B5:C17" firstHeaderRow="1" firstDataRow="1" firstDataCol="1"/>
  <pivotFields count="3">
    <pivotField axis="axisRow" compact="0" outline="0" subtotalTop="0" showAll="0" sortType="descending" defaultSubtotal="0">
      <items count="12">
        <item x="1"/>
        <item x="9"/>
        <item x="11"/>
        <item x="7"/>
        <item x="2"/>
        <item x="6"/>
        <item x="3"/>
        <item x="4"/>
        <item x="8"/>
        <item x="0"/>
        <item x="5"/>
        <item x="1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dataField="1" compact="0" outline="0" subtotalTop="0" showAll="0" defaultSubtotal="0"/>
  </pivotFields>
  <rowFields count="1">
    <field x="0"/>
  </rowFields>
  <rowItems count="12">
    <i>
      <x v="11"/>
    </i>
    <i>
      <x v="1"/>
    </i>
    <i>
      <x v="8"/>
    </i>
    <i>
      <x v="5"/>
    </i>
    <i>
      <x v="3"/>
    </i>
    <i>
      <x v="7"/>
    </i>
    <i>
      <x v="10"/>
    </i>
    <i>
      <x v="6"/>
    </i>
    <i>
      <x v="4"/>
    </i>
    <i>
      <x/>
    </i>
    <i>
      <x v="2"/>
    </i>
    <i>
      <x v="9"/>
    </i>
  </rowItems>
  <colItems count="1">
    <i/>
  </colItems>
  <dataFields count="1">
    <dataField name="Subsidie (€ mld)" fld="2" baseField="0" baseItem="0" numFmtId="166"/>
  </dataFields>
  <formats count="8">
    <format dxfId="21">
      <pivotArea dataOnly="0" outline="0" axis="axisValues" fieldPosition="0"/>
    </format>
    <format dxfId="20">
      <pivotArea outline="0" collapsedLevelsAreSubtotals="1" fieldPosition="0"/>
    </format>
    <format dxfId="19">
      <pivotArea outline="0" collapsedLevelsAreSubtotals="1" fieldPosition="0"/>
    </format>
    <format dxfId="18">
      <pivotArea outline="0" collapsedLevelsAreSubtotals="1" fieldPosition="0"/>
    </format>
    <format dxfId="17">
      <pivotArea outline="0" collapsedLevelsAreSubtotals="1" fieldPosition="0"/>
    </format>
    <format dxfId="16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0" count="1" selected="0">
            <x v="2"/>
          </reference>
        </references>
      </pivotArea>
    </format>
    <format dxfId="14">
      <pivotArea outline="0" fieldPosition="0">
        <references count="1">
          <reference field="0" count="1" selected="0">
            <x v="9"/>
          </reference>
        </references>
      </pivotArea>
    </format>
  </formats>
  <conditionalFormats count="1">
    <conditionalFormat scope="data" priority="1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chartFormats count="1"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109FB2-337A-4033-A4F5-5B3EA435753B}" name="Draaitabel2" cacheId="0" applyNumberFormats="0" applyBorderFormats="0" applyFontFormats="0" applyPatternFormats="0" applyAlignmentFormats="0" applyWidthHeightFormats="1" dataCaption="Waarden" updatedVersion="6" minRefreshableVersion="3" useAutoFormatting="1" colGrandTotals="0" itemPrintTitles="1" createdVersion="6" indent="0" compact="0" compactData="0" multipleFieldFilters="0">
  <location ref="G2:L16" firstHeaderRow="1" firstDataRow="2" firstDataCol="1"/>
  <pivotFields count="4">
    <pivotField axis="axisRow" compact="0" outline="0" subtotalTop="0" showAll="0" defaultSubtotal="0">
      <items count="12">
        <item x="8"/>
        <item x="5"/>
        <item x="9"/>
        <item x="7"/>
        <item x="4"/>
        <item x="0"/>
        <item x="3"/>
        <item x="6"/>
        <item x="11"/>
        <item x="1"/>
        <item x="10"/>
        <item x="2"/>
      </items>
    </pivotField>
    <pivotField compact="0" outline="0" subtotalTop="0" showAll="0" defaultSubtotal="0"/>
    <pivotField axis="axisCol" compact="0" outline="0" subtotalTop="0" showAll="0" defaultSubtotal="0">
      <items count="5">
        <item x="0"/>
        <item x="1"/>
        <item x="2"/>
        <item x="3"/>
        <item x="4"/>
      </items>
    </pivotField>
    <pivotField dataField="1" compact="0" outline="0" subtotalTop="0" showAll="0" defaultSubtota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1">
    <dataField name="Som van Bedrag (in € mln)" fld="3" baseField="0" baseItem="0" numFmtId="167"/>
  </dataFields>
  <formats count="14">
    <format dxfId="13">
      <pivotArea type="all" dataOnly="0" outline="0" fieldPosition="0"/>
    </format>
    <format dxfId="12">
      <pivotArea outline="0" fieldPosition="0">
        <references count="1">
          <reference field="4294967294" count="1">
            <x v="0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2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0" count="0"/>
        </references>
      </pivotArea>
    </format>
    <format dxfId="4">
      <pivotArea dataOnly="0" labelOnly="1" grandRow="1" outline="0" fieldPosition="0"/>
    </format>
    <format dxfId="3">
      <pivotArea dataOnly="0" labelOnly="1" outline="0" fieldPosition="0">
        <references count="1">
          <reference field="2" count="0"/>
        </references>
      </pivotArea>
    </format>
    <format dxfId="2">
      <pivotArea outline="0" fieldPosition="0">
        <references count="1">
          <reference field="2" count="1" selected="0">
            <x v="0"/>
          </reference>
        </references>
      </pivotArea>
    </format>
    <format dxfId="1">
      <pivotArea field="2" type="button" dataOnly="0" labelOnly="1" outline="0" axis="axisCol" fieldPosition="0"/>
    </format>
    <format dxfId="0">
      <pivotArea dataOnly="0" labelOnly="1" outline="0" fieldPosition="0">
        <references count="1">
          <reference field="2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7DF337-CEDF-4202-9FF8-6D5ABC3E522C}" name="Tabel1" displayName="Tabel1" ref="B4:D41" totalsRowCount="1" dataDxfId="28">
  <autoFilter ref="B4:D40" xr:uid="{805F3992-E3CC-4FA6-9F6E-6AB4E45BB7E7}"/>
  <tableColumns count="3">
    <tableColumn id="1" xr3:uid="{A5D657ED-DD69-413F-94D9-D2467CD0B09A}" name="HfdRegeling" totalsRowLabel="Totaal" dataDxfId="27" totalsRowDxfId="26"/>
    <tableColumn id="2" xr3:uid="{CB37F44A-F44C-4D04-B581-1D30CA5DC743}" name="Regeling" dataDxfId="25" totalsRowDxfId="24"/>
    <tableColumn id="3" xr3:uid="{AFD9C92D-DA36-48C1-AE13-4D8AB9EBDCC0}" name="Subsidie (€ mln)" totalsRowFunction="sum" dataDxfId="23" totalsRowDxfId="22" dataCellStyle="K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48CBC3-437D-42C8-9407-27105855F0BC}" name="Tabel2" displayName="Tabel2" ref="B2:E197" totalsRowShown="0">
  <autoFilter ref="B2:E197" xr:uid="{ED2FC00F-A128-4385-9C7E-48FF39FFC133}"/>
  <tableColumns count="4">
    <tableColumn id="1" xr3:uid="{5B62D3DD-20FA-42B6-B4B4-C5A9163647E5}" name="HfdRegeling"/>
    <tableColumn id="2" xr3:uid="{ABDE4339-F105-40FF-A6EC-E64D7DB0534F}" name="Regeling"/>
    <tableColumn id="3" xr3:uid="{D676836E-C0AA-446A-BFDF-945BA1A2BFF0}" name="Jaar"/>
    <tableColumn id="4" xr3:uid="{7A0E99B4-695F-4260-8B75-F88BEBF1F75F}" name="Bedrag (in € mln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B0yAlvB2fJBkBg0tMjW4hFrYN3i_kgalnb8RfznHB5o/edit" TargetMode="External"/><Relationship Id="rId2" Type="http://schemas.openxmlformats.org/officeDocument/2006/relationships/hyperlink" Target="https://milieudefensie.nl/actueel/rechtvaardig-afbouwen-van-fossiele-subsidies.pdf" TargetMode="External"/><Relationship Id="rId1" Type="http://schemas.openxmlformats.org/officeDocument/2006/relationships/hyperlink" Target="https://milieudefensie.nl/actueel/onderzoek-grote-vervuilers-krijgen-37-5-miljard-aan-fossiele-subsidies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s://www.myonlinetraininghub.com/cdn/files/PivotTable_Formatting_Cheat_Sheet.pdf" TargetMode="External"/><Relationship Id="rId4" Type="http://schemas.openxmlformats.org/officeDocument/2006/relationships/hyperlink" Target="https://www.myonlinetraininghub.com/12-pivottable-formatting-tip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AAADB-3123-4639-A68C-0E5BDC26843A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39" customWidth="1"/>
    <col min="2" max="3" width="8.7109375" style="39" customWidth="1"/>
    <col min="4" max="4" width="2.7109375" style="39" customWidth="1"/>
    <col min="5" max="13" width="8.7109375" style="39" customWidth="1"/>
    <col min="14" max="14" width="5.7109375" style="56" customWidth="1"/>
    <col min="15" max="15" width="10.28515625" style="39" customWidth="1"/>
    <col min="16" max="16" width="2.7109375" style="39" customWidth="1"/>
    <col min="17" max="26" width="9.140625" style="39" customWidth="1"/>
    <col min="27" max="16384" width="9.140625" style="39" hidden="1"/>
  </cols>
  <sheetData>
    <row r="1" spans="1:44" ht="7.1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</row>
    <row r="2" spans="1:44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3" spans="1:44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</row>
    <row r="4" spans="1:44" ht="13.5" thickBot="1" x14ac:dyDescent="0.25">
      <c r="A4" s="37"/>
      <c r="B4" s="37"/>
      <c r="C4" s="37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40"/>
      <c r="P4" s="40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</row>
    <row r="5" spans="1:44" ht="13.5" thickTop="1" x14ac:dyDescent="0.2">
      <c r="A5" s="37"/>
      <c r="B5" s="37"/>
      <c r="C5" s="37"/>
      <c r="D5" s="40"/>
      <c r="E5" s="42"/>
      <c r="F5" s="43"/>
      <c r="G5" s="43"/>
      <c r="H5" s="43"/>
      <c r="I5" s="43"/>
      <c r="J5" s="43"/>
      <c r="K5" s="43"/>
      <c r="L5" s="43"/>
      <c r="M5" s="43"/>
      <c r="N5" s="43"/>
      <c r="O5" s="44"/>
      <c r="P5" s="40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</row>
    <row r="6" spans="1:44" ht="20.25" x14ac:dyDescent="0.3">
      <c r="A6" s="37"/>
      <c r="B6" s="37"/>
      <c r="C6" s="37"/>
      <c r="D6" s="40"/>
      <c r="E6" s="45"/>
      <c r="F6" s="46"/>
      <c r="G6" s="41"/>
      <c r="H6" s="41"/>
      <c r="I6" s="41"/>
      <c r="J6" s="41"/>
      <c r="K6" s="41"/>
      <c r="L6" s="41"/>
      <c r="M6" s="41"/>
      <c r="N6" s="41"/>
      <c r="O6" s="47"/>
      <c r="P6" s="40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</row>
    <row r="7" spans="1:44" x14ac:dyDescent="0.2">
      <c r="A7" s="37"/>
      <c r="B7" s="37"/>
      <c r="C7" s="37"/>
      <c r="D7" s="40"/>
      <c r="E7" s="45"/>
      <c r="F7" s="41"/>
      <c r="G7" s="41"/>
      <c r="H7" s="41"/>
      <c r="I7" s="41"/>
      <c r="J7" s="41"/>
      <c r="K7" s="41"/>
      <c r="L7" s="41"/>
      <c r="M7" s="41"/>
      <c r="N7" s="41"/>
      <c r="O7" s="47"/>
      <c r="P7" s="40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</row>
    <row r="8" spans="1:44" x14ac:dyDescent="0.2">
      <c r="A8" s="37"/>
      <c r="B8" s="37"/>
      <c r="C8" s="37"/>
      <c r="D8" s="40"/>
      <c r="E8" s="45"/>
      <c r="F8" s="41"/>
      <c r="G8" s="41"/>
      <c r="H8" s="41"/>
      <c r="I8" s="41"/>
      <c r="J8" s="41"/>
      <c r="K8" s="41"/>
      <c r="L8" s="41"/>
      <c r="M8" s="41"/>
      <c r="N8" s="41"/>
      <c r="O8" s="47"/>
      <c r="P8" s="40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</row>
    <row r="9" spans="1:44" x14ac:dyDescent="0.2">
      <c r="A9" s="37"/>
      <c r="B9" s="37"/>
      <c r="C9" s="37"/>
      <c r="D9" s="40"/>
      <c r="E9" s="45"/>
      <c r="F9" s="41"/>
      <c r="G9" s="41"/>
      <c r="H9" s="41"/>
      <c r="I9" s="41"/>
      <c r="J9" s="41"/>
      <c r="K9" s="41"/>
      <c r="L9" s="41"/>
      <c r="M9" s="41"/>
      <c r="N9" s="41"/>
      <c r="O9" s="47"/>
      <c r="P9" s="40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</row>
    <row r="10" spans="1:44" x14ac:dyDescent="0.2">
      <c r="A10" s="37"/>
      <c r="B10" s="37"/>
      <c r="C10" s="37"/>
      <c r="D10" s="40"/>
      <c r="E10" s="45"/>
      <c r="F10" s="41"/>
      <c r="G10" s="41"/>
      <c r="H10" s="41"/>
      <c r="I10" s="41"/>
      <c r="J10" s="41"/>
      <c r="K10" s="41"/>
      <c r="L10" s="41"/>
      <c r="M10" s="41"/>
      <c r="N10" s="41"/>
      <c r="O10" s="47"/>
      <c r="P10" s="40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</row>
    <row r="11" spans="1:44" x14ac:dyDescent="0.2">
      <c r="A11" s="37"/>
      <c r="B11" s="37"/>
      <c r="C11" s="37"/>
      <c r="D11" s="40"/>
      <c r="E11" s="45"/>
      <c r="F11" s="41"/>
      <c r="G11" s="41"/>
      <c r="H11" s="41"/>
      <c r="I11" s="41"/>
      <c r="J11" s="41"/>
      <c r="K11" s="41"/>
      <c r="L11" s="41"/>
      <c r="M11" s="41"/>
      <c r="N11" s="41"/>
      <c r="O11" s="47"/>
      <c r="P11" s="40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</row>
    <row r="12" spans="1:44" x14ac:dyDescent="0.2">
      <c r="A12" s="37"/>
      <c r="B12" s="37"/>
      <c r="C12" s="37"/>
      <c r="D12" s="40"/>
      <c r="E12" s="45"/>
      <c r="F12" s="41"/>
      <c r="G12" s="41"/>
      <c r="H12" s="41"/>
      <c r="I12" s="41"/>
      <c r="J12" s="41"/>
      <c r="K12" s="41"/>
      <c r="L12" s="41"/>
      <c r="M12" s="41"/>
      <c r="N12" s="41"/>
      <c r="O12" s="47"/>
      <c r="P12" s="40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</row>
    <row r="13" spans="1:44" x14ac:dyDescent="0.2">
      <c r="A13" s="37"/>
      <c r="B13" s="37"/>
      <c r="C13" s="37"/>
      <c r="D13" s="40"/>
      <c r="E13" s="45"/>
      <c r="F13" s="41"/>
      <c r="G13" s="41"/>
      <c r="H13" s="41"/>
      <c r="I13" s="41"/>
      <c r="J13" s="41"/>
      <c r="K13" s="41"/>
      <c r="L13" s="41"/>
      <c r="M13" s="41"/>
      <c r="N13" s="41"/>
      <c r="O13" s="47"/>
      <c r="P13" s="40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</row>
    <row r="14" spans="1:44" x14ac:dyDescent="0.2">
      <c r="A14" s="37"/>
      <c r="B14" s="37"/>
      <c r="C14" s="37"/>
      <c r="D14" s="40"/>
      <c r="E14" s="45"/>
      <c r="F14" s="41"/>
      <c r="G14" s="41"/>
      <c r="H14" s="41"/>
      <c r="I14" s="41"/>
      <c r="J14" s="41"/>
      <c r="K14" s="41"/>
      <c r="L14" s="41"/>
      <c r="M14" s="41"/>
      <c r="N14" s="41"/>
      <c r="O14" s="47"/>
      <c r="P14" s="40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</row>
    <row r="15" spans="1:44" x14ac:dyDescent="0.2">
      <c r="A15" s="37"/>
      <c r="B15" s="37"/>
      <c r="C15" s="37"/>
      <c r="D15" s="40"/>
      <c r="E15" s="45"/>
      <c r="F15" s="41"/>
      <c r="G15" s="41"/>
      <c r="H15" s="41"/>
      <c r="I15" s="41"/>
      <c r="J15" s="41"/>
      <c r="K15" s="41"/>
      <c r="L15" s="41"/>
      <c r="M15" s="41"/>
      <c r="N15" s="41"/>
      <c r="O15" s="47"/>
      <c r="P15" s="40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</row>
    <row r="16" spans="1:44" x14ac:dyDescent="0.2">
      <c r="A16" s="37"/>
      <c r="B16" s="37"/>
      <c r="C16" s="37"/>
      <c r="D16" s="40"/>
      <c r="E16" s="45"/>
      <c r="F16" s="41"/>
      <c r="G16" s="41"/>
      <c r="H16" s="41"/>
      <c r="I16" s="41"/>
      <c r="J16" s="41"/>
      <c r="K16" s="41"/>
      <c r="L16" s="41"/>
      <c r="M16" s="41"/>
      <c r="N16" s="41"/>
      <c r="O16" s="47"/>
      <c r="P16" s="40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</row>
    <row r="17" spans="1:44" x14ac:dyDescent="0.2">
      <c r="A17" s="37"/>
      <c r="B17" s="37"/>
      <c r="C17" s="37"/>
      <c r="D17" s="40"/>
      <c r="E17" s="45"/>
      <c r="F17" s="41"/>
      <c r="G17" s="41"/>
      <c r="H17" s="41"/>
      <c r="I17" s="41"/>
      <c r="J17" s="41"/>
      <c r="K17" s="41"/>
      <c r="L17" s="41"/>
      <c r="M17" s="41"/>
      <c r="N17" s="41"/>
      <c r="O17" s="47"/>
      <c r="P17" s="40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</row>
    <row r="18" spans="1:44" ht="37.5" x14ac:dyDescent="0.5">
      <c r="A18" s="37"/>
      <c r="B18" s="37"/>
      <c r="C18" s="37"/>
      <c r="D18" s="40"/>
      <c r="E18" s="45"/>
      <c r="F18" s="41"/>
      <c r="G18" s="41"/>
      <c r="H18" s="41"/>
      <c r="I18" s="41"/>
      <c r="J18" s="41"/>
      <c r="K18" s="41"/>
      <c r="L18" s="41"/>
      <c r="M18" s="41"/>
      <c r="N18" s="48"/>
      <c r="O18" s="47"/>
      <c r="P18" s="40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</row>
    <row r="19" spans="1:44" x14ac:dyDescent="0.2">
      <c r="A19" s="37"/>
      <c r="B19" s="37"/>
      <c r="C19" s="37"/>
      <c r="D19" s="40"/>
      <c r="E19" s="45"/>
      <c r="F19" s="41"/>
      <c r="G19" s="41"/>
      <c r="H19" s="41"/>
      <c r="I19" s="41"/>
      <c r="J19" s="41"/>
      <c r="K19" s="41"/>
      <c r="L19" s="41"/>
      <c r="M19" s="41"/>
      <c r="N19" s="41"/>
      <c r="O19" s="47"/>
      <c r="P19" s="40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</row>
    <row r="20" spans="1:44" x14ac:dyDescent="0.2">
      <c r="A20" s="37"/>
      <c r="B20" s="37"/>
      <c r="C20" s="37"/>
      <c r="D20" s="40"/>
      <c r="E20" s="45"/>
      <c r="F20" s="41"/>
      <c r="G20" s="41"/>
      <c r="H20" s="41"/>
      <c r="I20" s="41"/>
      <c r="J20" s="41"/>
      <c r="K20" s="41"/>
      <c r="L20" s="41"/>
      <c r="M20" s="41"/>
      <c r="N20" s="41"/>
      <c r="O20" s="47"/>
      <c r="P20" s="40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</row>
    <row r="21" spans="1:44" x14ac:dyDescent="0.2">
      <c r="A21" s="37"/>
      <c r="B21" s="37"/>
      <c r="C21" s="37"/>
      <c r="D21" s="40"/>
      <c r="E21" s="45"/>
      <c r="F21" s="41"/>
      <c r="G21" s="41"/>
      <c r="H21" s="41"/>
      <c r="I21" s="41"/>
      <c r="J21" s="41"/>
      <c r="K21" s="41"/>
      <c r="L21" s="41"/>
      <c r="M21" s="41"/>
      <c r="N21" s="41"/>
      <c r="O21" s="47"/>
      <c r="P21" s="40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</row>
    <row r="22" spans="1:44" x14ac:dyDescent="0.2">
      <c r="A22" s="37"/>
      <c r="B22" s="37"/>
      <c r="C22" s="37"/>
      <c r="D22" s="40"/>
      <c r="E22" s="45"/>
      <c r="F22" s="41"/>
      <c r="G22" s="41"/>
      <c r="H22" s="41"/>
      <c r="I22" s="41"/>
      <c r="J22" s="41"/>
      <c r="K22" s="41"/>
      <c r="L22" s="41"/>
      <c r="M22" s="41"/>
      <c r="N22" s="41"/>
      <c r="O22" s="47"/>
      <c r="P22" s="40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</row>
    <row r="23" spans="1:44" x14ac:dyDescent="0.2">
      <c r="A23" s="37"/>
      <c r="B23" s="37"/>
      <c r="C23" s="37"/>
      <c r="D23" s="40"/>
      <c r="E23" s="45"/>
      <c r="F23" s="41"/>
      <c r="G23" s="41"/>
      <c r="H23" s="41"/>
      <c r="I23" s="41"/>
      <c r="J23" s="41"/>
      <c r="K23" s="41"/>
      <c r="L23" s="41"/>
      <c r="M23" s="41"/>
      <c r="N23" s="41"/>
      <c r="O23" s="47"/>
      <c r="P23" s="40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</row>
    <row r="24" spans="1:44" ht="23.25" x14ac:dyDescent="0.35">
      <c r="A24" s="37"/>
      <c r="B24" s="37"/>
      <c r="C24" s="37"/>
      <c r="D24" s="40"/>
      <c r="E24" s="45"/>
      <c r="F24" s="41"/>
      <c r="G24" s="41"/>
      <c r="H24" s="41"/>
      <c r="I24" s="41"/>
      <c r="J24" s="41"/>
      <c r="K24" s="41"/>
      <c r="L24" s="41"/>
      <c r="M24" s="41"/>
      <c r="N24" s="49" t="s">
        <v>82</v>
      </c>
      <c r="O24" s="47"/>
      <c r="P24" s="40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</row>
    <row r="25" spans="1:44" x14ac:dyDescent="0.2">
      <c r="A25" s="37"/>
      <c r="B25" s="37"/>
      <c r="C25" s="37"/>
      <c r="D25" s="40"/>
      <c r="E25" s="45"/>
      <c r="F25" s="41"/>
      <c r="G25" s="41"/>
      <c r="H25" s="41"/>
      <c r="I25" s="41"/>
      <c r="J25" s="41"/>
      <c r="K25" s="41"/>
      <c r="L25" s="41"/>
      <c r="M25" s="41"/>
      <c r="N25" s="41"/>
      <c r="O25" s="47"/>
      <c r="P25" s="40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</row>
    <row r="26" spans="1:44" x14ac:dyDescent="0.2">
      <c r="A26" s="37"/>
      <c r="B26" s="37"/>
      <c r="C26" s="37"/>
      <c r="D26" s="40"/>
      <c r="E26" s="45"/>
      <c r="F26" s="41"/>
      <c r="G26" s="41"/>
      <c r="H26" s="41"/>
      <c r="I26" s="41"/>
      <c r="J26" s="41"/>
      <c r="K26" s="41"/>
      <c r="L26" s="41"/>
      <c r="M26" s="41"/>
      <c r="N26" s="41"/>
      <c r="O26" s="47"/>
      <c r="P26" s="40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</row>
    <row r="27" spans="1:44" x14ac:dyDescent="0.2">
      <c r="A27" s="37"/>
      <c r="B27" s="37"/>
      <c r="C27" s="37"/>
      <c r="D27" s="40"/>
      <c r="E27" s="45"/>
      <c r="F27" s="41"/>
      <c r="G27" s="41"/>
      <c r="H27" s="41"/>
      <c r="I27" s="41"/>
      <c r="J27" s="41"/>
      <c r="K27" s="41"/>
      <c r="L27" s="41"/>
      <c r="M27" s="41"/>
      <c r="N27" s="41"/>
      <c r="O27" s="47"/>
      <c r="P27" s="40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</row>
    <row r="28" spans="1:44" x14ac:dyDescent="0.2">
      <c r="A28" s="37"/>
      <c r="B28" s="37"/>
      <c r="C28" s="37"/>
      <c r="D28" s="40"/>
      <c r="E28" s="45"/>
      <c r="F28" s="41"/>
      <c r="G28" s="41"/>
      <c r="H28" s="41"/>
      <c r="I28" s="41"/>
      <c r="J28" s="41"/>
      <c r="K28" s="41"/>
      <c r="L28" s="41"/>
      <c r="M28" s="41"/>
      <c r="N28" s="41"/>
      <c r="O28" s="47"/>
      <c r="P28" s="40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</row>
    <row r="29" spans="1:44" x14ac:dyDescent="0.2">
      <c r="A29" s="37"/>
      <c r="B29" s="37"/>
      <c r="C29" s="37"/>
      <c r="D29" s="40"/>
      <c r="E29" s="45"/>
      <c r="F29" s="41"/>
      <c r="G29" s="41"/>
      <c r="H29" s="41"/>
      <c r="I29" s="41"/>
      <c r="J29" s="41"/>
      <c r="K29" s="41"/>
      <c r="L29" s="41"/>
      <c r="M29" s="41"/>
      <c r="N29" s="41"/>
      <c r="O29" s="47"/>
      <c r="P29" s="40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</row>
    <row r="30" spans="1:44" x14ac:dyDescent="0.2">
      <c r="A30" s="37"/>
      <c r="B30" s="37"/>
      <c r="C30" s="37"/>
      <c r="D30" s="40"/>
      <c r="E30" s="45"/>
      <c r="F30" s="41"/>
      <c r="G30" s="41"/>
      <c r="H30" s="41"/>
      <c r="I30" s="41"/>
      <c r="J30" s="41"/>
      <c r="K30" s="41"/>
      <c r="L30" s="41"/>
      <c r="M30" s="41"/>
      <c r="N30" s="41"/>
      <c r="O30" s="47"/>
      <c r="P30" s="40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</row>
    <row r="31" spans="1:44" x14ac:dyDescent="0.2">
      <c r="A31" s="37"/>
      <c r="B31" s="37"/>
      <c r="C31" s="37"/>
      <c r="D31" s="40"/>
      <c r="E31" s="45"/>
      <c r="F31" s="41"/>
      <c r="G31" s="41"/>
      <c r="H31" s="41"/>
      <c r="I31" s="41"/>
      <c r="J31" s="41"/>
      <c r="K31" s="41"/>
      <c r="L31" s="41"/>
      <c r="M31" s="41"/>
      <c r="N31" s="41"/>
      <c r="O31" s="47"/>
      <c r="P31" s="4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</row>
    <row r="32" spans="1:44" x14ac:dyDescent="0.2">
      <c r="A32" s="37"/>
      <c r="B32" s="37"/>
      <c r="C32" s="37"/>
      <c r="D32" s="40"/>
      <c r="E32" s="45"/>
      <c r="F32" s="41"/>
      <c r="G32" s="41"/>
      <c r="H32" s="41"/>
      <c r="I32" s="41"/>
      <c r="J32" s="41"/>
      <c r="K32" s="41"/>
      <c r="L32" s="41"/>
      <c r="M32" s="41"/>
      <c r="N32" s="41"/>
      <c r="O32" s="47"/>
      <c r="P32" s="40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</row>
    <row r="33" spans="1:44" x14ac:dyDescent="0.2">
      <c r="A33" s="37"/>
      <c r="B33" s="37"/>
      <c r="C33" s="37"/>
      <c r="D33" s="40"/>
      <c r="E33" s="45"/>
      <c r="F33" s="41"/>
      <c r="G33" s="41"/>
      <c r="H33" s="41"/>
      <c r="I33" s="41"/>
      <c r="J33" s="41"/>
      <c r="K33" s="41"/>
      <c r="L33" s="41"/>
      <c r="M33" s="41"/>
      <c r="N33" s="50" t="s">
        <v>83</v>
      </c>
      <c r="O33" s="47"/>
      <c r="P33" s="40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</row>
    <row r="34" spans="1:44" x14ac:dyDescent="0.2">
      <c r="A34" s="37"/>
      <c r="B34" s="37"/>
      <c r="C34" s="37"/>
      <c r="D34" s="40"/>
      <c r="E34" s="45"/>
      <c r="F34" s="41"/>
      <c r="G34" s="41"/>
      <c r="H34" s="41"/>
      <c r="I34" s="41"/>
      <c r="J34" s="41"/>
      <c r="K34" s="41"/>
      <c r="L34" s="41"/>
      <c r="M34" s="41"/>
      <c r="N34" s="51" t="s">
        <v>81</v>
      </c>
      <c r="O34" s="47"/>
      <c r="P34" s="40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</row>
    <row r="35" spans="1:44" x14ac:dyDescent="0.2">
      <c r="A35" s="37"/>
      <c r="B35" s="37"/>
      <c r="C35" s="37"/>
      <c r="D35" s="40"/>
      <c r="E35" s="45"/>
      <c r="F35" s="41"/>
      <c r="G35" s="41"/>
      <c r="H35" s="41"/>
      <c r="I35" s="41"/>
      <c r="J35" s="41"/>
      <c r="K35" s="41"/>
      <c r="L35" s="41"/>
      <c r="M35" s="41"/>
      <c r="N35" s="52"/>
      <c r="O35" s="47"/>
      <c r="P35" s="40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</row>
    <row r="36" spans="1:44" x14ac:dyDescent="0.2">
      <c r="A36" s="37"/>
      <c r="B36" s="37"/>
      <c r="C36" s="37"/>
      <c r="D36" s="40"/>
      <c r="E36" s="45"/>
      <c r="F36" s="41"/>
      <c r="G36" s="41"/>
      <c r="H36" s="41"/>
      <c r="I36" s="41"/>
      <c r="J36" s="41"/>
      <c r="K36" s="41"/>
      <c r="L36" s="41"/>
      <c r="M36" s="41"/>
      <c r="N36" s="41"/>
      <c r="O36" s="47"/>
      <c r="P36" s="40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</row>
    <row r="37" spans="1:44" ht="13.5" thickBot="1" x14ac:dyDescent="0.25">
      <c r="A37" s="37"/>
      <c r="B37" s="37"/>
      <c r="C37" s="37"/>
      <c r="D37" s="40"/>
      <c r="E37" s="53"/>
      <c r="F37" s="54"/>
      <c r="G37" s="54"/>
      <c r="H37" s="54"/>
      <c r="I37" s="54"/>
      <c r="J37" s="54"/>
      <c r="K37" s="54"/>
      <c r="L37" s="54"/>
      <c r="M37" s="54"/>
      <c r="N37" s="54"/>
      <c r="O37" s="55"/>
      <c r="P37" s="40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</row>
    <row r="38" spans="1:44" ht="13.5" thickTop="1" x14ac:dyDescent="0.2">
      <c r="A38" s="37"/>
      <c r="B38" s="37"/>
      <c r="C38" s="37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  <c r="O38" s="40"/>
      <c r="P38" s="40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</row>
    <row r="39" spans="1:44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8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</row>
    <row r="40" spans="1:44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8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</row>
    <row r="41" spans="1:44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8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</row>
    <row r="42" spans="1:44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8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</row>
    <row r="43" spans="1:44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8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</row>
    <row r="44" spans="1:44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8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</row>
    <row r="45" spans="1:44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8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</row>
    <row r="46" spans="1:44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8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</row>
    <row r="47" spans="1:44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8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</row>
    <row r="48" spans="1:44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8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</row>
    <row r="49" spans="1:44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8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</row>
    <row r="50" spans="1:44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8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</row>
    <row r="51" spans="1:44" hidden="1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8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</row>
    <row r="52" spans="1:44" hidden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8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</row>
    <row r="53" spans="1:44" hidden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8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</row>
    <row r="54" spans="1:44" hidden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8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</row>
    <row r="55" spans="1:44" hidden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8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</row>
    <row r="56" spans="1:44" hidden="1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8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4" hidden="1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8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4" hidden="1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8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</row>
    <row r="59" spans="1:44" hidden="1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8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</row>
    <row r="60" spans="1:44" hidden="1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8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</row>
    <row r="61" spans="1:44" hidden="1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8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</row>
    <row r="62" spans="1:44" hidden="1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8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</row>
    <row r="63" spans="1:44" hidden="1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8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</row>
    <row r="64" spans="1:44" hidden="1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8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</row>
    <row r="65" spans="1:44" hidden="1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8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</row>
    <row r="66" spans="1:44" hidden="1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8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</row>
    <row r="67" spans="1:44" hidden="1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8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</row>
    <row r="68" spans="1:44" hidden="1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8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</row>
    <row r="69" spans="1:44" hidden="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8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</row>
    <row r="70" spans="1:44" hidden="1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8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</row>
    <row r="71" spans="1:44" hidden="1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8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</row>
    <row r="72" spans="1:44" hidden="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8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</row>
    <row r="73" spans="1:44" hidden="1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8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</row>
    <row r="74" spans="1:44" hidden="1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8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</row>
    <row r="75" spans="1:44" hidden="1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8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</row>
    <row r="76" spans="1:44" hidden="1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8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</row>
    <row r="77" spans="1:44" hidden="1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8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</row>
    <row r="78" spans="1:44" hidden="1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8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</row>
    <row r="79" spans="1:44" hidden="1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8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</row>
    <row r="80" spans="1:44" hidden="1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8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</row>
    <row r="81" spans="1:44" hidden="1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8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</row>
    <row r="82" spans="1:44" hidden="1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8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</row>
  </sheetData>
  <sheetProtection selectLockedCells="1" selectUnlockedCells="1"/>
  <hyperlinks>
    <hyperlink ref="N34" r:id="rId1" tooltip="Klik hier voor meer tips." xr:uid="{90CD0BD7-3F22-48A7-83E5-81366CFDADB1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D431-4971-4344-B689-6E944B64843B}">
  <dimension ref="B2:B25"/>
  <sheetViews>
    <sheetView showGridLines="0" workbookViewId="0"/>
  </sheetViews>
  <sheetFormatPr defaultRowHeight="15" x14ac:dyDescent="0.25"/>
  <cols>
    <col min="1" max="1" width="3.140625" customWidth="1"/>
    <col min="2" max="2" width="104.5703125" bestFit="1" customWidth="1"/>
    <col min="3" max="3" width="4" customWidth="1"/>
  </cols>
  <sheetData>
    <row r="2" spans="2:2" ht="20.25" thickBot="1" x14ac:dyDescent="0.35">
      <c r="B2" s="8" t="s">
        <v>53</v>
      </c>
    </row>
    <row r="3" spans="2:2" ht="15.75" thickTop="1" x14ac:dyDescent="0.25">
      <c r="B3" s="9" t="s">
        <v>54</v>
      </c>
    </row>
    <row r="4" spans="2:2" x14ac:dyDescent="0.25">
      <c r="B4" s="9" t="s">
        <v>55</v>
      </c>
    </row>
    <row r="5" spans="2:2" x14ac:dyDescent="0.25">
      <c r="B5" s="9" t="s">
        <v>56</v>
      </c>
    </row>
    <row r="24" spans="2:2" x14ac:dyDescent="0.25">
      <c r="B24" s="9" t="s">
        <v>57</v>
      </c>
    </row>
    <row r="25" spans="2:2" x14ac:dyDescent="0.25">
      <c r="B25" s="9" t="s">
        <v>58</v>
      </c>
    </row>
  </sheetData>
  <hyperlinks>
    <hyperlink ref="B3" r:id="rId1" xr:uid="{53C3F0BB-B8D9-4C85-B58F-FCD7FE504A11}"/>
    <hyperlink ref="B4" r:id="rId2" xr:uid="{9CD579C4-0233-4630-A0C2-566CBCB455B6}"/>
    <hyperlink ref="B5" r:id="rId3" location="gid=562564655" xr:uid="{559AE379-7681-45CE-A93A-93DB1927BDD7}"/>
    <hyperlink ref="B24" r:id="rId4" xr:uid="{DD3E0081-74E9-4E4B-8A99-3AABBBA4932C}"/>
    <hyperlink ref="B25" r:id="rId5" xr:uid="{3C2105F9-7837-4CA4-AE9B-2D926930E46A}"/>
  </hyperlinks>
  <pageMargins left="0.7" right="0.7" top="0.75" bottom="0.75" header="0.3" footer="0.3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C08F-2F7F-47DF-9661-BDF77BE9255C}">
  <dimension ref="B2:D41"/>
  <sheetViews>
    <sheetView workbookViewId="0"/>
  </sheetViews>
  <sheetFormatPr defaultRowHeight="15" x14ac:dyDescent="0.25"/>
  <cols>
    <col min="1" max="1" width="3.42578125" customWidth="1"/>
    <col min="2" max="2" width="32" bestFit="1" customWidth="1"/>
    <col min="3" max="3" width="66.28515625" bestFit="1" customWidth="1"/>
    <col min="4" max="4" width="17.42578125" customWidth="1"/>
    <col min="5" max="5" width="7" customWidth="1"/>
  </cols>
  <sheetData>
    <row r="2" spans="2:4" ht="23.25" x14ac:dyDescent="0.35">
      <c r="B2" s="57" t="s">
        <v>0</v>
      </c>
      <c r="C2" s="58"/>
      <c r="D2" s="58"/>
    </row>
    <row r="4" spans="2:4" x14ac:dyDescent="0.25">
      <c r="B4" t="s">
        <v>76</v>
      </c>
      <c r="C4" t="s">
        <v>60</v>
      </c>
      <c r="D4" t="s">
        <v>1</v>
      </c>
    </row>
    <row r="5" spans="2:4" x14ac:dyDescent="0.25">
      <c r="B5" s="2" t="s">
        <v>16</v>
      </c>
      <c r="C5" s="2" t="s">
        <v>33</v>
      </c>
      <c r="D5" s="3">
        <v>121.33333333333333</v>
      </c>
    </row>
    <row r="6" spans="2:4" x14ac:dyDescent="0.25">
      <c r="B6" s="2" t="s">
        <v>16</v>
      </c>
      <c r="C6" s="2" t="s">
        <v>34</v>
      </c>
      <c r="D6" s="3">
        <v>3</v>
      </c>
    </row>
    <row r="7" spans="2:4" x14ac:dyDescent="0.25">
      <c r="B7" s="2" t="s">
        <v>16</v>
      </c>
      <c r="C7" s="2" t="s">
        <v>35</v>
      </c>
      <c r="D7" s="3">
        <v>25.666666666666668</v>
      </c>
    </row>
    <row r="8" spans="2:4" x14ac:dyDescent="0.25">
      <c r="B8" s="2" t="s">
        <v>17</v>
      </c>
      <c r="C8" s="2" t="s">
        <v>25</v>
      </c>
      <c r="D8" s="3">
        <v>1584.2918157539686</v>
      </c>
    </row>
    <row r="9" spans="2:4" x14ac:dyDescent="0.25">
      <c r="B9" s="2" t="s">
        <v>17</v>
      </c>
      <c r="C9" s="2" t="s">
        <v>26</v>
      </c>
      <c r="D9" s="3">
        <v>-679.01245469119351</v>
      </c>
    </row>
    <row r="10" spans="2:4" x14ac:dyDescent="0.25">
      <c r="B10" s="2" t="s">
        <v>3</v>
      </c>
      <c r="C10" s="2" t="s">
        <v>27</v>
      </c>
      <c r="D10" s="3">
        <v>105.77337260249845</v>
      </c>
    </row>
    <row r="11" spans="2:4" x14ac:dyDescent="0.25">
      <c r="B11" s="2" t="s">
        <v>3</v>
      </c>
      <c r="C11" s="2" t="s">
        <v>28</v>
      </c>
      <c r="D11" s="3">
        <v>1176.2093498975016</v>
      </c>
    </row>
    <row r="12" spans="2:4" x14ac:dyDescent="0.25">
      <c r="B12" s="2" t="s">
        <v>4</v>
      </c>
      <c r="C12" s="2" t="s">
        <v>30</v>
      </c>
      <c r="D12" s="3">
        <v>91.39823826043316</v>
      </c>
    </row>
    <row r="13" spans="2:4" x14ac:dyDescent="0.25">
      <c r="B13" s="2" t="s">
        <v>4</v>
      </c>
      <c r="C13" s="2" t="s">
        <v>31</v>
      </c>
      <c r="D13" s="3">
        <v>189.0920174476565</v>
      </c>
    </row>
    <row r="14" spans="2:4" x14ac:dyDescent="0.25">
      <c r="B14" s="2" t="s">
        <v>4</v>
      </c>
      <c r="C14" s="2" t="s">
        <v>32</v>
      </c>
      <c r="D14" s="3">
        <v>1001.7728405523434</v>
      </c>
    </row>
    <row r="15" spans="2:4" x14ac:dyDescent="0.25">
      <c r="B15" s="2" t="s">
        <v>5</v>
      </c>
      <c r="C15" s="2" t="s">
        <v>38</v>
      </c>
      <c r="D15" s="3">
        <v>174.73990319999999</v>
      </c>
    </row>
    <row r="16" spans="2:4" x14ac:dyDescent="0.25">
      <c r="B16" s="2" t="s">
        <v>5</v>
      </c>
      <c r="C16" s="2" t="s">
        <v>40</v>
      </c>
      <c r="D16" s="3"/>
    </row>
    <row r="17" spans="2:4" x14ac:dyDescent="0.25">
      <c r="B17" s="2" t="s">
        <v>5</v>
      </c>
      <c r="C17" s="2" t="s">
        <v>39</v>
      </c>
      <c r="D17" s="3">
        <v>2005</v>
      </c>
    </row>
    <row r="18" spans="2:4" x14ac:dyDescent="0.25">
      <c r="B18" s="2" t="s">
        <v>6</v>
      </c>
      <c r="C18" s="2" t="s">
        <v>41</v>
      </c>
      <c r="D18" s="3">
        <v>172.79186666666669</v>
      </c>
    </row>
    <row r="19" spans="2:4" x14ac:dyDescent="0.25">
      <c r="B19" s="2" t="s">
        <v>6</v>
      </c>
      <c r="C19" s="2" t="s">
        <v>42</v>
      </c>
      <c r="D19" s="3">
        <v>2074.5620351430002</v>
      </c>
    </row>
    <row r="20" spans="2:4" x14ac:dyDescent="0.25">
      <c r="B20" s="2" t="s">
        <v>6</v>
      </c>
      <c r="C20" s="2" t="s">
        <v>43</v>
      </c>
      <c r="D20" s="3">
        <v>123.66666666666667</v>
      </c>
    </row>
    <row r="21" spans="2:4" x14ac:dyDescent="0.25">
      <c r="B21" s="2" t="s">
        <v>6</v>
      </c>
      <c r="C21" s="2" t="s">
        <v>44</v>
      </c>
      <c r="D21" s="3">
        <v>0</v>
      </c>
    </row>
    <row r="22" spans="2:4" x14ac:dyDescent="0.25">
      <c r="B22" s="2" t="s">
        <v>6</v>
      </c>
      <c r="C22" s="2" t="s">
        <v>45</v>
      </c>
      <c r="D22" s="3">
        <v>-823.66666666666663</v>
      </c>
    </row>
    <row r="23" spans="2:4" x14ac:dyDescent="0.25">
      <c r="B23" s="2" t="s">
        <v>7</v>
      </c>
      <c r="C23" s="2" t="s">
        <v>18</v>
      </c>
      <c r="D23" s="3">
        <v>1624.5326368159203</v>
      </c>
    </row>
    <row r="24" spans="2:4" x14ac:dyDescent="0.25">
      <c r="B24" s="2" t="s">
        <v>7</v>
      </c>
      <c r="C24" s="2" t="s">
        <v>19</v>
      </c>
      <c r="D24" s="3">
        <v>896.06568578918075</v>
      </c>
    </row>
    <row r="25" spans="2:4" x14ac:dyDescent="0.25">
      <c r="B25" s="2" t="s">
        <v>7</v>
      </c>
      <c r="C25" s="2" t="s">
        <v>20</v>
      </c>
      <c r="D25" s="3">
        <v>-78.666666666666671</v>
      </c>
    </row>
    <row r="26" spans="2:4" x14ac:dyDescent="0.25">
      <c r="B26" s="2" t="s">
        <v>8</v>
      </c>
      <c r="C26" s="2" t="s">
        <v>36</v>
      </c>
      <c r="D26" s="3">
        <v>962.7916626095697</v>
      </c>
    </row>
    <row r="27" spans="2:4" x14ac:dyDescent="0.25">
      <c r="B27" s="2" t="s">
        <v>8</v>
      </c>
      <c r="C27" s="2" t="s">
        <v>37</v>
      </c>
      <c r="D27" s="3">
        <v>1448.3169019841414</v>
      </c>
    </row>
    <row r="28" spans="2:4" x14ac:dyDescent="0.25">
      <c r="B28" s="2" t="s">
        <v>9</v>
      </c>
      <c r="C28" s="2" t="s">
        <v>46</v>
      </c>
      <c r="D28" s="3">
        <v>61.879326666666664</v>
      </c>
    </row>
    <row r="29" spans="2:4" x14ac:dyDescent="0.25">
      <c r="B29" s="2" t="s">
        <v>9</v>
      </c>
      <c r="C29" s="2" t="s">
        <v>47</v>
      </c>
      <c r="D29" s="3">
        <v>5.9285139444444459</v>
      </c>
    </row>
    <row r="30" spans="2:4" x14ac:dyDescent="0.25">
      <c r="B30" s="2" t="s">
        <v>9</v>
      </c>
      <c r="C30" s="2" t="s">
        <v>48</v>
      </c>
      <c r="D30" s="3">
        <v>433.69391194705486</v>
      </c>
    </row>
    <row r="31" spans="2:4" x14ac:dyDescent="0.25">
      <c r="B31" s="2" t="s">
        <v>9</v>
      </c>
      <c r="C31" s="2" t="s">
        <v>49</v>
      </c>
      <c r="D31" s="3">
        <v>4816.6168914393556</v>
      </c>
    </row>
    <row r="32" spans="2:4" x14ac:dyDescent="0.25">
      <c r="B32" s="2" t="s">
        <v>10</v>
      </c>
      <c r="C32" s="2" t="s">
        <v>21</v>
      </c>
      <c r="D32" s="3">
        <v>139.42261150793652</v>
      </c>
    </row>
    <row r="33" spans="2:4" x14ac:dyDescent="0.25">
      <c r="B33" s="2" t="s">
        <v>10</v>
      </c>
      <c r="C33" s="2" t="s">
        <v>22</v>
      </c>
      <c r="D33" s="3">
        <v>1337.8990634920635</v>
      </c>
    </row>
    <row r="34" spans="2:4" x14ac:dyDescent="0.25">
      <c r="B34" s="2" t="s">
        <v>10</v>
      </c>
      <c r="C34" s="2" t="s">
        <v>23</v>
      </c>
      <c r="D34" s="3">
        <v>407.10295138888893</v>
      </c>
    </row>
    <row r="35" spans="2:4" x14ac:dyDescent="0.25">
      <c r="B35" s="2" t="s">
        <v>10</v>
      </c>
      <c r="C35" s="2" t="s">
        <v>24</v>
      </c>
      <c r="D35" s="3">
        <v>4849.8757708333333</v>
      </c>
    </row>
    <row r="36" spans="2:4" x14ac:dyDescent="0.25">
      <c r="B36" s="2" t="s">
        <v>11</v>
      </c>
      <c r="C36" s="2" t="s">
        <v>12</v>
      </c>
      <c r="D36" s="3">
        <v>6645</v>
      </c>
    </row>
    <row r="37" spans="2:4" x14ac:dyDescent="0.25">
      <c r="B37" s="2" t="s">
        <v>11</v>
      </c>
      <c r="C37" s="2" t="s">
        <v>13</v>
      </c>
      <c r="D37" s="3">
        <v>4780</v>
      </c>
    </row>
    <row r="38" spans="2:4" x14ac:dyDescent="0.25">
      <c r="B38" s="2" t="s">
        <v>11</v>
      </c>
      <c r="C38" s="2" t="s">
        <v>14</v>
      </c>
      <c r="D38" s="3">
        <v>2460</v>
      </c>
    </row>
    <row r="39" spans="2:4" x14ac:dyDescent="0.25">
      <c r="B39" s="2" t="s">
        <v>11</v>
      </c>
      <c r="C39" s="2" t="s">
        <v>15</v>
      </c>
      <c r="D39" s="3">
        <v>-336</v>
      </c>
    </row>
    <row r="40" spans="2:4" x14ac:dyDescent="0.25">
      <c r="B40" s="2" t="s">
        <v>2</v>
      </c>
      <c r="C40" s="2" t="s">
        <v>2</v>
      </c>
      <c r="D40" s="3">
        <v>379</v>
      </c>
    </row>
    <row r="41" spans="2:4" x14ac:dyDescent="0.25">
      <c r="B41" s="1" t="s">
        <v>29</v>
      </c>
      <c r="C41" s="1"/>
      <c r="D41" s="4">
        <f>SUBTOTAL(109,Tabel1[Subsidie (€ mln)])</f>
        <v>38180.078246584759</v>
      </c>
    </row>
  </sheetData>
  <mergeCells count="1">
    <mergeCell ref="B2:D2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E3B70-6477-4B27-9C21-94468690FC68}">
  <dimension ref="B2:F48"/>
  <sheetViews>
    <sheetView workbookViewId="0"/>
  </sheetViews>
  <sheetFormatPr defaultRowHeight="15" x14ac:dyDescent="0.25"/>
  <cols>
    <col min="1" max="1" width="3.140625" customWidth="1"/>
    <col min="2" max="2" width="33.140625" bestFit="1" customWidth="1"/>
    <col min="3" max="3" width="23.5703125" bestFit="1" customWidth="1"/>
    <col min="4" max="4" width="4.85546875" customWidth="1"/>
    <col min="5" max="5" width="33.140625" bestFit="1" customWidth="1"/>
    <col min="6" max="6" width="23.5703125" bestFit="1" customWidth="1"/>
  </cols>
  <sheetData>
    <row r="2" spans="2:6" x14ac:dyDescent="0.25">
      <c r="E2" t="str">
        <f>"Fossiele subsidies (gemiddeld 2020-2022: € "&amp;TEXT(GETPIVOTDATA("Subsidie (€ mln)",$B$5),"0,0.")&amp;" mld per jaar)"</f>
        <v>Fossiele subsidies (gemiddeld 2020-2022: € 38,2 mld per jaar)</v>
      </c>
    </row>
    <row r="3" spans="2:6" x14ac:dyDescent="0.25">
      <c r="E3" t="s">
        <v>52</v>
      </c>
    </row>
    <row r="5" spans="2:6" x14ac:dyDescent="0.25">
      <c r="B5" s="5" t="s">
        <v>76</v>
      </c>
      <c r="C5" t="s">
        <v>51</v>
      </c>
      <c r="E5" t="s">
        <v>76</v>
      </c>
      <c r="F5" t="s">
        <v>1</v>
      </c>
    </row>
    <row r="6" spans="2:6" x14ac:dyDescent="0.25">
      <c r="B6" t="s">
        <v>16</v>
      </c>
      <c r="C6" s="6">
        <v>150</v>
      </c>
      <c r="E6" t="str">
        <f t="shared" ref="E6:E45" si="0">IF(OR(B6="Eindtotaal",B6=""),"",B6)</f>
        <v>Energie-intensieve processen</v>
      </c>
      <c r="F6">
        <f t="shared" ref="F6:F45" si="1">IF(E6="","",C6)</f>
        <v>150</v>
      </c>
    </row>
    <row r="7" spans="2:6" x14ac:dyDescent="0.25">
      <c r="B7" t="s">
        <v>2</v>
      </c>
      <c r="C7" s="6">
        <v>379</v>
      </c>
      <c r="E7" t="str">
        <f t="shared" si="0"/>
        <v>Overig</v>
      </c>
      <c r="F7">
        <f t="shared" si="1"/>
        <v>379</v>
      </c>
    </row>
    <row r="8" spans="2:6" x14ac:dyDescent="0.25">
      <c r="B8" t="s">
        <v>17</v>
      </c>
      <c r="C8" s="6">
        <v>905.27936106277514</v>
      </c>
      <c r="E8" t="str">
        <f t="shared" si="0"/>
        <v>Wegverkeer</v>
      </c>
      <c r="F8">
        <f t="shared" si="1"/>
        <v>905.27936106277514</v>
      </c>
    </row>
    <row r="9" spans="2:6" x14ac:dyDescent="0.25">
      <c r="B9" t="s">
        <v>3</v>
      </c>
      <c r="C9" s="6">
        <v>1281.9827225000001</v>
      </c>
      <c r="E9" t="str">
        <f t="shared" si="0"/>
        <v>Niet-energetisch gasgebruik</v>
      </c>
      <c r="F9">
        <f t="shared" si="1"/>
        <v>1281.9827225000001</v>
      </c>
    </row>
    <row r="10" spans="2:6" x14ac:dyDescent="0.25">
      <c r="B10" t="s">
        <v>4</v>
      </c>
      <c r="C10" s="6">
        <v>1282.263096260433</v>
      </c>
      <c r="E10" t="str">
        <f t="shared" si="0"/>
        <v>Glastuinbouw</v>
      </c>
      <c r="F10">
        <f t="shared" si="1"/>
        <v>1282.263096260433</v>
      </c>
    </row>
    <row r="11" spans="2:6" x14ac:dyDescent="0.25">
      <c r="B11" t="s">
        <v>6</v>
      </c>
      <c r="C11" s="6">
        <v>1547.3539018096671</v>
      </c>
      <c r="E11" t="str">
        <f t="shared" si="0"/>
        <v>Emissierechten</v>
      </c>
      <c r="F11">
        <f t="shared" si="1"/>
        <v>1547.3539018096671</v>
      </c>
    </row>
    <row r="12" spans="2:6" x14ac:dyDescent="0.25">
      <c r="B12" t="s">
        <v>5</v>
      </c>
      <c r="C12" s="6">
        <v>2179.7399031999998</v>
      </c>
      <c r="E12" t="str">
        <f t="shared" si="0"/>
        <v>Gaswinning en -opslag</v>
      </c>
      <c r="F12">
        <f t="shared" si="1"/>
        <v>2179.7399031999998</v>
      </c>
    </row>
    <row r="13" spans="2:6" x14ac:dyDescent="0.25">
      <c r="B13" t="s">
        <v>8</v>
      </c>
      <c r="C13" s="6">
        <v>2411.108564593711</v>
      </c>
      <c r="E13" t="str">
        <f t="shared" si="0"/>
        <v>Olieverwerkende industrie</v>
      </c>
      <c r="F13">
        <f t="shared" si="1"/>
        <v>2411.108564593711</v>
      </c>
    </row>
    <row r="14" spans="2:6" x14ac:dyDescent="0.25">
      <c r="B14" t="s">
        <v>7</v>
      </c>
      <c r="C14" s="6">
        <v>2441.9316559384347</v>
      </c>
      <c r="E14" t="str">
        <f t="shared" si="0"/>
        <v>Luchtvaart</v>
      </c>
      <c r="F14">
        <f t="shared" si="1"/>
        <v>2441.9316559384347</v>
      </c>
    </row>
    <row r="15" spans="2:6" x14ac:dyDescent="0.25">
      <c r="B15" t="s">
        <v>9</v>
      </c>
      <c r="C15" s="6">
        <v>5318.1186439975218</v>
      </c>
      <c r="E15" t="str">
        <f t="shared" si="0"/>
        <v>Fossiele elektr.opwekking</v>
      </c>
      <c r="F15">
        <f t="shared" si="1"/>
        <v>5318.1186439975218</v>
      </c>
    </row>
    <row r="16" spans="2:6" x14ac:dyDescent="0.25">
      <c r="B16" t="s">
        <v>10</v>
      </c>
      <c r="C16" s="6">
        <v>6734.3003972222223</v>
      </c>
      <c r="E16" t="str">
        <f t="shared" si="0"/>
        <v>Scheepvaart</v>
      </c>
      <c r="F16">
        <f t="shared" si="1"/>
        <v>6734.3003972222223</v>
      </c>
    </row>
    <row r="17" spans="2:6" x14ac:dyDescent="0.25">
      <c r="B17" t="s">
        <v>11</v>
      </c>
      <c r="C17" s="6">
        <v>13549</v>
      </c>
      <c r="E17" t="str">
        <f t="shared" si="0"/>
        <v>Belastingvoordeel grootverbruikers</v>
      </c>
      <c r="F17">
        <f t="shared" si="1"/>
        <v>13549</v>
      </c>
    </row>
    <row r="18" spans="2:6" x14ac:dyDescent="0.25">
      <c r="B18" t="s">
        <v>50</v>
      </c>
      <c r="C18" s="6">
        <v>38180.078246584766</v>
      </c>
      <c r="E18" t="str">
        <f t="shared" si="0"/>
        <v/>
      </c>
      <c r="F18" t="str">
        <f t="shared" si="1"/>
        <v/>
      </c>
    </row>
    <row r="19" spans="2:6" x14ac:dyDescent="0.25">
      <c r="E19" t="str">
        <f t="shared" si="0"/>
        <v/>
      </c>
      <c r="F19" t="str">
        <f t="shared" si="1"/>
        <v/>
      </c>
    </row>
    <row r="20" spans="2:6" x14ac:dyDescent="0.25">
      <c r="E20" t="str">
        <f t="shared" si="0"/>
        <v/>
      </c>
      <c r="F20" t="str">
        <f t="shared" si="1"/>
        <v/>
      </c>
    </row>
    <row r="21" spans="2:6" x14ac:dyDescent="0.25">
      <c r="E21" t="str">
        <f t="shared" si="0"/>
        <v/>
      </c>
      <c r="F21" t="str">
        <f t="shared" si="1"/>
        <v/>
      </c>
    </row>
    <row r="22" spans="2:6" x14ac:dyDescent="0.25">
      <c r="E22" t="str">
        <f t="shared" si="0"/>
        <v/>
      </c>
      <c r="F22" t="str">
        <f t="shared" si="1"/>
        <v/>
      </c>
    </row>
    <row r="23" spans="2:6" x14ac:dyDescent="0.25">
      <c r="E23" t="str">
        <f t="shared" si="0"/>
        <v/>
      </c>
      <c r="F23" t="str">
        <f t="shared" si="1"/>
        <v/>
      </c>
    </row>
    <row r="24" spans="2:6" x14ac:dyDescent="0.25">
      <c r="E24" t="str">
        <f t="shared" si="0"/>
        <v/>
      </c>
      <c r="F24" t="str">
        <f t="shared" si="1"/>
        <v/>
      </c>
    </row>
    <row r="25" spans="2:6" x14ac:dyDescent="0.25">
      <c r="E25" t="str">
        <f t="shared" si="0"/>
        <v/>
      </c>
      <c r="F25" t="str">
        <f t="shared" si="1"/>
        <v/>
      </c>
    </row>
    <row r="26" spans="2:6" x14ac:dyDescent="0.25">
      <c r="E26" t="str">
        <f t="shared" si="0"/>
        <v/>
      </c>
      <c r="F26" t="str">
        <f t="shared" si="1"/>
        <v/>
      </c>
    </row>
    <row r="27" spans="2:6" x14ac:dyDescent="0.25">
      <c r="E27" t="str">
        <f t="shared" si="0"/>
        <v/>
      </c>
      <c r="F27" t="str">
        <f t="shared" si="1"/>
        <v/>
      </c>
    </row>
    <row r="28" spans="2:6" x14ac:dyDescent="0.25">
      <c r="E28" t="str">
        <f t="shared" si="0"/>
        <v/>
      </c>
      <c r="F28" t="str">
        <f t="shared" si="1"/>
        <v/>
      </c>
    </row>
    <row r="29" spans="2:6" x14ac:dyDescent="0.25">
      <c r="E29" t="str">
        <f t="shared" si="0"/>
        <v/>
      </c>
      <c r="F29" t="str">
        <f t="shared" si="1"/>
        <v/>
      </c>
    </row>
    <row r="30" spans="2:6" x14ac:dyDescent="0.25">
      <c r="E30" t="str">
        <f t="shared" si="0"/>
        <v/>
      </c>
      <c r="F30" t="str">
        <f t="shared" si="1"/>
        <v/>
      </c>
    </row>
    <row r="31" spans="2:6" x14ac:dyDescent="0.25">
      <c r="E31" t="str">
        <f t="shared" si="0"/>
        <v/>
      </c>
      <c r="F31" t="str">
        <f t="shared" si="1"/>
        <v/>
      </c>
    </row>
    <row r="32" spans="2:6" x14ac:dyDescent="0.25">
      <c r="E32" t="str">
        <f t="shared" si="0"/>
        <v/>
      </c>
      <c r="F32" t="str">
        <f t="shared" si="1"/>
        <v/>
      </c>
    </row>
    <row r="33" spans="5:6" x14ac:dyDescent="0.25">
      <c r="E33" t="str">
        <f t="shared" si="0"/>
        <v/>
      </c>
      <c r="F33" t="str">
        <f t="shared" si="1"/>
        <v/>
      </c>
    </row>
    <row r="34" spans="5:6" x14ac:dyDescent="0.25">
      <c r="E34" t="str">
        <f t="shared" si="0"/>
        <v/>
      </c>
      <c r="F34" t="str">
        <f t="shared" si="1"/>
        <v/>
      </c>
    </row>
    <row r="35" spans="5:6" x14ac:dyDescent="0.25">
      <c r="E35" t="str">
        <f t="shared" si="0"/>
        <v/>
      </c>
      <c r="F35" t="str">
        <f t="shared" si="1"/>
        <v/>
      </c>
    </row>
    <row r="36" spans="5:6" x14ac:dyDescent="0.25">
      <c r="E36" t="str">
        <f t="shared" si="0"/>
        <v/>
      </c>
      <c r="F36" t="str">
        <f t="shared" si="1"/>
        <v/>
      </c>
    </row>
    <row r="37" spans="5:6" x14ac:dyDescent="0.25">
      <c r="E37" t="str">
        <f t="shared" si="0"/>
        <v/>
      </c>
      <c r="F37" t="str">
        <f t="shared" si="1"/>
        <v/>
      </c>
    </row>
    <row r="38" spans="5:6" x14ac:dyDescent="0.25">
      <c r="E38" t="str">
        <f t="shared" si="0"/>
        <v/>
      </c>
      <c r="F38" t="str">
        <f t="shared" si="1"/>
        <v/>
      </c>
    </row>
    <row r="39" spans="5:6" x14ac:dyDescent="0.25">
      <c r="E39" t="str">
        <f t="shared" si="0"/>
        <v/>
      </c>
      <c r="F39" t="str">
        <f t="shared" si="1"/>
        <v/>
      </c>
    </row>
    <row r="40" spans="5:6" x14ac:dyDescent="0.25">
      <c r="E40" t="str">
        <f t="shared" si="0"/>
        <v/>
      </c>
      <c r="F40" t="str">
        <f t="shared" si="1"/>
        <v/>
      </c>
    </row>
    <row r="41" spans="5:6" x14ac:dyDescent="0.25">
      <c r="E41" t="str">
        <f t="shared" si="0"/>
        <v/>
      </c>
      <c r="F41" t="str">
        <f t="shared" si="1"/>
        <v/>
      </c>
    </row>
    <row r="42" spans="5:6" x14ac:dyDescent="0.25">
      <c r="E42" t="str">
        <f t="shared" si="0"/>
        <v/>
      </c>
      <c r="F42" t="str">
        <f t="shared" si="1"/>
        <v/>
      </c>
    </row>
    <row r="43" spans="5:6" x14ac:dyDescent="0.25">
      <c r="E43" t="str">
        <f t="shared" si="0"/>
        <v/>
      </c>
      <c r="F43" t="str">
        <f t="shared" si="1"/>
        <v/>
      </c>
    </row>
    <row r="44" spans="5:6" x14ac:dyDescent="0.25">
      <c r="E44" t="str">
        <f t="shared" si="0"/>
        <v/>
      </c>
      <c r="F44" t="str">
        <f t="shared" si="1"/>
        <v/>
      </c>
    </row>
    <row r="45" spans="5:6" x14ac:dyDescent="0.25">
      <c r="E45" t="str">
        <f t="shared" si="0"/>
        <v/>
      </c>
      <c r="F45" t="str">
        <f t="shared" si="1"/>
        <v/>
      </c>
    </row>
    <row r="46" spans="5:6" x14ac:dyDescent="0.25">
      <c r="F46" s="7"/>
    </row>
    <row r="47" spans="5:6" x14ac:dyDescent="0.25">
      <c r="F47" s="7"/>
    </row>
    <row r="48" spans="5:6" x14ac:dyDescent="0.25">
      <c r="F48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79F7E-E697-490C-BAB2-6D009ABBD88E}">
  <dimension ref="B5:C17"/>
  <sheetViews>
    <sheetView workbookViewId="0"/>
  </sheetViews>
  <sheetFormatPr defaultRowHeight="15" x14ac:dyDescent="0.25"/>
  <cols>
    <col min="1" max="1" width="3.140625" customWidth="1"/>
    <col min="2" max="2" width="33.140625" bestFit="1" customWidth="1"/>
    <col min="3" max="3" width="70.7109375" customWidth="1"/>
    <col min="4" max="4" width="23.5703125" bestFit="1" customWidth="1"/>
  </cols>
  <sheetData>
    <row r="5" spans="2:3" x14ac:dyDescent="0.25">
      <c r="B5" s="5" t="s">
        <v>76</v>
      </c>
      <c r="C5" s="10" t="s">
        <v>59</v>
      </c>
    </row>
    <row r="6" spans="2:3" x14ac:dyDescent="0.25">
      <c r="B6" t="s">
        <v>11</v>
      </c>
      <c r="C6" s="11">
        <v>13549</v>
      </c>
    </row>
    <row r="7" spans="2:3" x14ac:dyDescent="0.25">
      <c r="B7" t="s">
        <v>10</v>
      </c>
      <c r="C7" s="11">
        <v>6734.3003972222223</v>
      </c>
    </row>
    <row r="8" spans="2:3" x14ac:dyDescent="0.25">
      <c r="B8" t="s">
        <v>9</v>
      </c>
      <c r="C8" s="11">
        <v>5318.1186439975218</v>
      </c>
    </row>
    <row r="9" spans="2:3" x14ac:dyDescent="0.25">
      <c r="B9" t="s">
        <v>7</v>
      </c>
      <c r="C9" s="11">
        <v>2441.9316559384347</v>
      </c>
    </row>
    <row r="10" spans="2:3" x14ac:dyDescent="0.25">
      <c r="B10" t="s">
        <v>8</v>
      </c>
      <c r="C10" s="11">
        <v>2411.108564593711</v>
      </c>
    </row>
    <row r="11" spans="2:3" x14ac:dyDescent="0.25">
      <c r="B11" t="s">
        <v>5</v>
      </c>
      <c r="C11" s="11">
        <v>2179.7399031999998</v>
      </c>
    </row>
    <row r="12" spans="2:3" x14ac:dyDescent="0.25">
      <c r="B12" t="s">
        <v>6</v>
      </c>
      <c r="C12" s="11">
        <v>1547.3539018096671</v>
      </c>
    </row>
    <row r="13" spans="2:3" x14ac:dyDescent="0.25">
      <c r="B13" t="s">
        <v>4</v>
      </c>
      <c r="C13" s="11">
        <v>1282.263096260433</v>
      </c>
    </row>
    <row r="14" spans="2:3" x14ac:dyDescent="0.25">
      <c r="B14" t="s">
        <v>3</v>
      </c>
      <c r="C14" s="11">
        <v>1281.9827225000001</v>
      </c>
    </row>
    <row r="15" spans="2:3" x14ac:dyDescent="0.25">
      <c r="B15" t="s">
        <v>17</v>
      </c>
      <c r="C15" s="11">
        <v>905.27936106277514</v>
      </c>
    </row>
    <row r="16" spans="2:3" x14ac:dyDescent="0.25">
      <c r="B16" t="s">
        <v>2</v>
      </c>
      <c r="C16" s="12">
        <v>379</v>
      </c>
    </row>
    <row r="17" spans="2:3" x14ac:dyDescent="0.25">
      <c r="B17" t="s">
        <v>16</v>
      </c>
      <c r="C17" s="12">
        <v>150</v>
      </c>
    </row>
  </sheetData>
  <conditionalFormatting pivot="1" sqref="C6:C1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{4C851B8D-B652-4A7F-9465-54A222F3CDEB}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4C851B8D-B652-4A7F-9465-54A222F3CD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C6:C17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4597E-CB27-481C-A269-C0D45A510C39}">
  <dimension ref="A1"/>
  <sheetViews>
    <sheetView showGridLines="0" workbookViewId="0"/>
  </sheetViews>
  <sheetFormatPr defaultRowHeight="15" x14ac:dyDescent="0.25"/>
  <cols>
    <col min="1" max="1" width="2.42578125" customWidth="1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EC446-677A-4801-A5F3-933E80EA40F6}">
  <dimension ref="B1:M197"/>
  <sheetViews>
    <sheetView workbookViewId="0"/>
  </sheetViews>
  <sheetFormatPr defaultRowHeight="15" x14ac:dyDescent="0.25"/>
  <cols>
    <col min="1" max="1" width="3.85546875" customWidth="1"/>
    <col min="2" max="2" width="26.5703125" bestFit="1" customWidth="1"/>
    <col min="3" max="3" width="74.5703125" bestFit="1" customWidth="1"/>
    <col min="5" max="5" width="18.42578125" bestFit="1" customWidth="1"/>
    <col min="6" max="6" width="4" customWidth="1"/>
    <col min="7" max="7" width="35.140625" bestFit="1" customWidth="1"/>
    <col min="8" max="12" width="8.140625" bestFit="1" customWidth="1"/>
    <col min="13" max="13" width="11" bestFit="1" customWidth="1"/>
  </cols>
  <sheetData>
    <row r="1" spans="2:13" ht="15.75" thickBot="1" x14ac:dyDescent="0.3"/>
    <row r="2" spans="2:13" ht="15.75" thickBot="1" x14ac:dyDescent="0.3">
      <c r="B2" t="s">
        <v>76</v>
      </c>
      <c r="C2" t="s">
        <v>60</v>
      </c>
      <c r="D2" t="s">
        <v>61</v>
      </c>
      <c r="E2" t="s">
        <v>79</v>
      </c>
      <c r="G2" s="20" t="s">
        <v>80</v>
      </c>
      <c r="H2" s="27" t="s">
        <v>61</v>
      </c>
      <c r="I2" s="21"/>
      <c r="J2" s="22"/>
      <c r="K2" s="22"/>
      <c r="L2" s="23"/>
      <c r="M2" s="34"/>
    </row>
    <row r="3" spans="2:13" ht="15.75" thickBot="1" x14ac:dyDescent="0.3">
      <c r="B3" t="s">
        <v>7</v>
      </c>
      <c r="C3" t="s">
        <v>62</v>
      </c>
      <c r="D3">
        <v>2018</v>
      </c>
      <c r="E3">
        <v>2381.4269776119399</v>
      </c>
      <c r="G3" s="20" t="s">
        <v>76</v>
      </c>
      <c r="H3" s="28">
        <v>2018</v>
      </c>
      <c r="I3" s="22">
        <v>2019</v>
      </c>
      <c r="J3" s="22">
        <v>2020</v>
      </c>
      <c r="K3" s="22">
        <v>2021</v>
      </c>
      <c r="L3" s="23">
        <v>2022</v>
      </c>
      <c r="M3" s="35" t="s">
        <v>78</v>
      </c>
    </row>
    <row r="4" spans="2:13" x14ac:dyDescent="0.25">
      <c r="B4" t="s">
        <v>7</v>
      </c>
      <c r="C4" t="s">
        <v>62</v>
      </c>
      <c r="D4">
        <v>2019</v>
      </c>
      <c r="E4">
        <v>2356.9936194029851</v>
      </c>
      <c r="G4" s="24" t="s">
        <v>6</v>
      </c>
      <c r="H4" s="33">
        <v>239.74457075759994</v>
      </c>
      <c r="I4" s="31">
        <v>665.33869174004985</v>
      </c>
      <c r="J4" s="31">
        <v>707.27829891590022</v>
      </c>
      <c r="K4" s="31">
        <v>1635.2858861337504</v>
      </c>
      <c r="L4" s="32">
        <v>2299.4975203793501</v>
      </c>
      <c r="M4" s="29">
        <f>AVERAGE(J4:L4)</f>
        <v>1547.3539018096669</v>
      </c>
    </row>
    <row r="5" spans="2:13" x14ac:dyDescent="0.25">
      <c r="B5" t="s">
        <v>7</v>
      </c>
      <c r="C5" t="s">
        <v>62</v>
      </c>
      <c r="D5">
        <v>2020</v>
      </c>
      <c r="E5">
        <v>1335.469950248756</v>
      </c>
      <c r="G5" s="25" t="s">
        <v>16</v>
      </c>
      <c r="H5" s="15">
        <v>115</v>
      </c>
      <c r="I5" s="16">
        <v>126</v>
      </c>
      <c r="J5" s="16">
        <v>152</v>
      </c>
      <c r="K5" s="16">
        <v>150</v>
      </c>
      <c r="L5" s="29">
        <v>148</v>
      </c>
      <c r="M5" s="29">
        <f t="shared" ref="M5:M15" si="0">AVERAGE(J5:L5)</f>
        <v>150</v>
      </c>
    </row>
    <row r="6" spans="2:13" x14ac:dyDescent="0.25">
      <c r="B6" t="s">
        <v>7</v>
      </c>
      <c r="C6" t="s">
        <v>62</v>
      </c>
      <c r="D6">
        <v>2021</v>
      </c>
      <c r="E6">
        <v>1521.5666666666668</v>
      </c>
      <c r="G6" s="25" t="s">
        <v>9</v>
      </c>
      <c r="H6" s="15">
        <v>9833.5520794746735</v>
      </c>
      <c r="I6" s="16">
        <v>10966.982486036448</v>
      </c>
      <c r="J6" s="16">
        <v>11366.685428562814</v>
      </c>
      <c r="K6" s="16">
        <v>10057.81055263232</v>
      </c>
      <c r="L6" s="29">
        <v>8868.6631107627618</v>
      </c>
      <c r="M6" s="29">
        <f t="shared" si="0"/>
        <v>10097.719697319299</v>
      </c>
    </row>
    <row r="7" spans="2:13" x14ac:dyDescent="0.25">
      <c r="B7" t="s">
        <v>7</v>
      </c>
      <c r="C7" t="s">
        <v>62</v>
      </c>
      <c r="D7">
        <v>2022</v>
      </c>
      <c r="E7">
        <v>2016.5612935323384</v>
      </c>
      <c r="G7" s="25" t="s">
        <v>5</v>
      </c>
      <c r="H7" s="15">
        <v>164.41751349999996</v>
      </c>
      <c r="I7" s="16">
        <v>228.03078099999999</v>
      </c>
      <c r="J7" s="16">
        <v>973.8796562</v>
      </c>
      <c r="K7" s="16">
        <v>179.54399339999998</v>
      </c>
      <c r="L7" s="29">
        <v>3380.7960600000001</v>
      </c>
      <c r="M7" s="29">
        <f t="shared" si="0"/>
        <v>1511.4065698666666</v>
      </c>
    </row>
    <row r="8" spans="2:13" x14ac:dyDescent="0.25">
      <c r="B8" t="s">
        <v>7</v>
      </c>
      <c r="C8" t="s">
        <v>19</v>
      </c>
      <c r="D8">
        <v>2018</v>
      </c>
      <c r="E8">
        <v>1493.848008471218</v>
      </c>
      <c r="G8" s="25" t="s">
        <v>4</v>
      </c>
      <c r="H8" s="15">
        <v>891.47674951743249</v>
      </c>
      <c r="I8" s="16">
        <v>1122.0274279999999</v>
      </c>
      <c r="J8" s="16">
        <v>1295.2478660000002</v>
      </c>
      <c r="K8" s="16">
        <v>1471.2567704199682</v>
      </c>
      <c r="L8" s="29">
        <v>1080.2846523613312</v>
      </c>
      <c r="M8" s="29">
        <f t="shared" si="0"/>
        <v>1282.2630962604333</v>
      </c>
    </row>
    <row r="9" spans="2:13" x14ac:dyDescent="0.25">
      <c r="B9" t="s">
        <v>7</v>
      </c>
      <c r="C9" t="s">
        <v>19</v>
      </c>
      <c r="D9">
        <v>2019</v>
      </c>
      <c r="E9">
        <v>1561.6030278431851</v>
      </c>
      <c r="G9" s="25" t="s">
        <v>7</v>
      </c>
      <c r="H9" s="15">
        <v>3875.2749860831582</v>
      </c>
      <c r="I9" s="16">
        <v>3918.5966472461705</v>
      </c>
      <c r="J9" s="16">
        <v>1995.4940834360516</v>
      </c>
      <c r="K9" s="16">
        <v>2270.0615591541273</v>
      </c>
      <c r="L9" s="29">
        <v>3060.239325225125</v>
      </c>
      <c r="M9" s="29">
        <f t="shared" si="0"/>
        <v>2441.9316559384347</v>
      </c>
    </row>
    <row r="10" spans="2:13" x14ac:dyDescent="0.25">
      <c r="B10" t="s">
        <v>7</v>
      </c>
      <c r="C10" t="s">
        <v>19</v>
      </c>
      <c r="D10">
        <v>2020</v>
      </c>
      <c r="E10">
        <v>660.02413318729555</v>
      </c>
      <c r="G10" s="25" t="s">
        <v>3</v>
      </c>
      <c r="H10" s="15">
        <v>913.10249999999985</v>
      </c>
      <c r="I10" s="16">
        <v>1209.4192949999999</v>
      </c>
      <c r="J10" s="16">
        <v>1350.231411</v>
      </c>
      <c r="K10" s="16">
        <v>1525.0258155000001</v>
      </c>
      <c r="L10" s="29">
        <v>970.69094099999984</v>
      </c>
      <c r="M10" s="29">
        <f t="shared" si="0"/>
        <v>1281.9827224999999</v>
      </c>
    </row>
    <row r="11" spans="2:13" x14ac:dyDescent="0.25">
      <c r="B11" t="s">
        <v>7</v>
      </c>
      <c r="C11" t="s">
        <v>19</v>
      </c>
      <c r="D11">
        <v>2021</v>
      </c>
      <c r="E11">
        <v>817.49489248746022</v>
      </c>
      <c r="G11" s="25" t="s">
        <v>8</v>
      </c>
      <c r="H11" s="15">
        <v>1792.7928973065621</v>
      </c>
      <c r="I11" s="16">
        <v>2005.8217529689023</v>
      </c>
      <c r="J11" s="16">
        <v>2303.0831815555371</v>
      </c>
      <c r="K11" s="16">
        <v>2494.3945616159954</v>
      </c>
      <c r="L11" s="29">
        <v>2435.8479506096019</v>
      </c>
      <c r="M11" s="29">
        <f t="shared" si="0"/>
        <v>2411.1085645937114</v>
      </c>
    </row>
    <row r="12" spans="2:13" x14ac:dyDescent="0.25">
      <c r="B12" t="s">
        <v>7</v>
      </c>
      <c r="C12" t="s">
        <v>19</v>
      </c>
      <c r="D12">
        <v>2022</v>
      </c>
      <c r="E12">
        <v>1210.6780316927864</v>
      </c>
      <c r="G12" s="25" t="s">
        <v>2</v>
      </c>
      <c r="H12" s="15">
        <v>30</v>
      </c>
      <c r="I12" s="16">
        <v>152</v>
      </c>
      <c r="J12" s="16">
        <v>350</v>
      </c>
      <c r="K12" s="16">
        <v>474</v>
      </c>
      <c r="L12" s="29">
        <v>312</v>
      </c>
      <c r="M12" s="29">
        <f t="shared" si="0"/>
        <v>378.66666666666669</v>
      </c>
    </row>
    <row r="13" spans="2:13" x14ac:dyDescent="0.25">
      <c r="B13" t="s">
        <v>7</v>
      </c>
      <c r="C13" t="s">
        <v>20</v>
      </c>
      <c r="D13">
        <v>2018</v>
      </c>
      <c r="E13">
        <v>0</v>
      </c>
      <c r="G13" s="25" t="s">
        <v>10</v>
      </c>
      <c r="H13" s="15">
        <v>6039.3543844642863</v>
      </c>
      <c r="I13" s="16">
        <v>6200.5714573214291</v>
      </c>
      <c r="J13" s="16">
        <v>6483.4779749999998</v>
      </c>
      <c r="K13" s="16">
        <v>6473.1638071428579</v>
      </c>
      <c r="L13" s="29">
        <v>7246.2594095238101</v>
      </c>
      <c r="M13" s="29">
        <f t="shared" si="0"/>
        <v>6734.3003972222223</v>
      </c>
    </row>
    <row r="14" spans="2:13" x14ac:dyDescent="0.25">
      <c r="B14" t="s">
        <v>7</v>
      </c>
      <c r="C14" t="s">
        <v>20</v>
      </c>
      <c r="D14">
        <v>2019</v>
      </c>
      <c r="E14">
        <v>0</v>
      </c>
      <c r="G14" s="25" t="s">
        <v>77</v>
      </c>
      <c r="H14" s="15">
        <v>9690.9257023301543</v>
      </c>
      <c r="I14" s="16">
        <v>10347.167600000001</v>
      </c>
      <c r="J14" s="16">
        <v>10011.538180833333</v>
      </c>
      <c r="K14" s="16">
        <v>9158.7057925938589</v>
      </c>
      <c r="L14" s="29">
        <v>7136.6957577469339</v>
      </c>
      <c r="M14" s="29">
        <f t="shared" si="0"/>
        <v>8768.9799103913738</v>
      </c>
    </row>
    <row r="15" spans="2:13" ht="15.75" thickBot="1" x14ac:dyDescent="0.3">
      <c r="B15" t="s">
        <v>7</v>
      </c>
      <c r="C15" t="s">
        <v>20</v>
      </c>
      <c r="D15">
        <v>2020</v>
      </c>
      <c r="E15">
        <v>0</v>
      </c>
      <c r="G15" s="26" t="s">
        <v>17</v>
      </c>
      <c r="H15" s="15">
        <v>1110.4992529055667</v>
      </c>
      <c r="I15" s="16">
        <v>1106.3123905246148</v>
      </c>
      <c r="J15" s="16">
        <v>900.40090212367909</v>
      </c>
      <c r="K15" s="16">
        <v>911.73140154953285</v>
      </c>
      <c r="L15" s="29">
        <v>903.70577951511314</v>
      </c>
      <c r="M15" s="29">
        <f t="shared" si="0"/>
        <v>905.27936106277502</v>
      </c>
    </row>
    <row r="16" spans="2:13" ht="15.75" thickBot="1" x14ac:dyDescent="0.3">
      <c r="B16" t="s">
        <v>7</v>
      </c>
      <c r="C16" t="s">
        <v>20</v>
      </c>
      <c r="D16">
        <v>2021</v>
      </c>
      <c r="E16">
        <v>-69</v>
      </c>
      <c r="G16" s="19" t="s">
        <v>50</v>
      </c>
      <c r="H16" s="18">
        <v>34696.140636339434</v>
      </c>
      <c r="I16" s="17">
        <v>38048.268529837616</v>
      </c>
      <c r="J16" s="17">
        <v>37889.316983627315</v>
      </c>
      <c r="K16" s="17">
        <v>36800.980140142412</v>
      </c>
      <c r="L16" s="30">
        <v>37842.680507124031</v>
      </c>
      <c r="M16" s="36">
        <f>SUM(M4:M15)</f>
        <v>37510.992543631255</v>
      </c>
    </row>
    <row r="17" spans="2:5" x14ac:dyDescent="0.25">
      <c r="B17" t="s">
        <v>7</v>
      </c>
      <c r="C17" t="s">
        <v>20</v>
      </c>
      <c r="D17">
        <v>2022</v>
      </c>
      <c r="E17">
        <v>-167</v>
      </c>
    </row>
    <row r="18" spans="2:5" x14ac:dyDescent="0.25">
      <c r="B18" t="s">
        <v>10</v>
      </c>
      <c r="C18" t="s">
        <v>21</v>
      </c>
      <c r="D18">
        <v>2018</v>
      </c>
      <c r="E18">
        <v>171.91164785714287</v>
      </c>
    </row>
    <row r="19" spans="2:5" x14ac:dyDescent="0.25">
      <c r="B19" t="s">
        <v>10</v>
      </c>
      <c r="C19" t="s">
        <v>21</v>
      </c>
      <c r="D19">
        <v>2019</v>
      </c>
      <c r="E19">
        <v>160.45603321428575</v>
      </c>
    </row>
    <row r="20" spans="2:5" x14ac:dyDescent="0.25">
      <c r="B20" t="s">
        <v>10</v>
      </c>
      <c r="C20" t="s">
        <v>21</v>
      </c>
      <c r="D20">
        <v>2020</v>
      </c>
      <c r="E20">
        <v>123.17705833333332</v>
      </c>
    </row>
    <row r="21" spans="2:5" x14ac:dyDescent="0.25">
      <c r="B21" t="s">
        <v>10</v>
      </c>
      <c r="C21" t="s">
        <v>21</v>
      </c>
      <c r="D21">
        <v>2021</v>
      </c>
      <c r="E21">
        <v>143.21358095238097</v>
      </c>
    </row>
    <row r="22" spans="2:5" x14ac:dyDescent="0.25">
      <c r="B22" t="s">
        <v>10</v>
      </c>
      <c r="C22" t="s">
        <v>21</v>
      </c>
      <c r="D22">
        <v>2022</v>
      </c>
      <c r="E22">
        <v>151.87719523809525</v>
      </c>
    </row>
    <row r="23" spans="2:5" x14ac:dyDescent="0.25">
      <c r="B23" t="s">
        <v>10</v>
      </c>
      <c r="C23" t="s">
        <v>22</v>
      </c>
      <c r="D23">
        <v>2018</v>
      </c>
      <c r="E23">
        <v>1166.797392857143</v>
      </c>
    </row>
    <row r="24" spans="2:5" x14ac:dyDescent="0.25">
      <c r="B24" t="s">
        <v>10</v>
      </c>
      <c r="C24" t="s">
        <v>22</v>
      </c>
      <c r="D24">
        <v>2019</v>
      </c>
      <c r="E24">
        <v>1189.0658928571429</v>
      </c>
    </row>
    <row r="25" spans="2:5" x14ac:dyDescent="0.25">
      <c r="B25" t="s">
        <v>10</v>
      </c>
      <c r="C25" t="s">
        <v>22</v>
      </c>
      <c r="D25">
        <v>2020</v>
      </c>
      <c r="E25">
        <v>1250.6563333333334</v>
      </c>
    </row>
    <row r="26" spans="2:5" x14ac:dyDescent="0.25">
      <c r="B26" t="s">
        <v>10</v>
      </c>
      <c r="C26" t="s">
        <v>22</v>
      </c>
      <c r="D26">
        <v>2021</v>
      </c>
      <c r="E26">
        <v>1310.4104761904762</v>
      </c>
    </row>
    <row r="27" spans="2:5" x14ac:dyDescent="0.25">
      <c r="B27" t="s">
        <v>10</v>
      </c>
      <c r="C27" t="s">
        <v>22</v>
      </c>
      <c r="D27">
        <v>2022</v>
      </c>
      <c r="E27">
        <v>1452.6303809523811</v>
      </c>
    </row>
    <row r="28" spans="2:5" x14ac:dyDescent="0.25">
      <c r="B28" t="s">
        <v>10</v>
      </c>
      <c r="C28" t="s">
        <v>23</v>
      </c>
      <c r="D28">
        <v>2018</v>
      </c>
      <c r="E28">
        <v>367.18043619791666</v>
      </c>
    </row>
    <row r="29" spans="2:5" x14ac:dyDescent="0.25">
      <c r="B29" t="s">
        <v>10</v>
      </c>
      <c r="C29" t="s">
        <v>23</v>
      </c>
      <c r="D29">
        <v>2019</v>
      </c>
      <c r="E29">
        <v>378.91943359375006</v>
      </c>
    </row>
    <row r="30" spans="2:5" x14ac:dyDescent="0.25">
      <c r="B30" t="s">
        <v>10</v>
      </c>
      <c r="C30" t="s">
        <v>23</v>
      </c>
      <c r="D30">
        <v>2020</v>
      </c>
      <c r="E30">
        <v>399.06944444444451</v>
      </c>
    </row>
    <row r="31" spans="2:5" x14ac:dyDescent="0.25">
      <c r="B31" t="s">
        <v>10</v>
      </c>
      <c r="C31" t="s">
        <v>23</v>
      </c>
      <c r="D31">
        <v>2021</v>
      </c>
      <c r="E31">
        <v>384.47408854166667</v>
      </c>
    </row>
    <row r="32" spans="2:5" x14ac:dyDescent="0.25">
      <c r="B32" t="s">
        <v>10</v>
      </c>
      <c r="C32" t="s">
        <v>23</v>
      </c>
      <c r="D32">
        <v>2022</v>
      </c>
      <c r="E32">
        <v>437.76532118055565</v>
      </c>
    </row>
    <row r="33" spans="2:5" x14ac:dyDescent="0.25">
      <c r="B33" t="s">
        <v>10</v>
      </c>
      <c r="C33" t="s">
        <v>24</v>
      </c>
      <c r="D33">
        <v>2018</v>
      </c>
      <c r="E33">
        <v>4333.4649075520838</v>
      </c>
    </row>
    <row r="34" spans="2:5" x14ac:dyDescent="0.25">
      <c r="B34" t="s">
        <v>10</v>
      </c>
      <c r="C34" t="s">
        <v>24</v>
      </c>
      <c r="D34">
        <v>2019</v>
      </c>
      <c r="E34">
        <v>4472.1300976562507</v>
      </c>
    </row>
    <row r="35" spans="2:5" x14ac:dyDescent="0.25">
      <c r="B35" t="s">
        <v>10</v>
      </c>
      <c r="C35" t="s">
        <v>24</v>
      </c>
      <c r="D35">
        <v>2020</v>
      </c>
      <c r="E35">
        <v>4710.5751388888884</v>
      </c>
    </row>
    <row r="36" spans="2:5" x14ac:dyDescent="0.25">
      <c r="B36" t="s">
        <v>10</v>
      </c>
      <c r="C36" t="s">
        <v>24</v>
      </c>
      <c r="D36">
        <v>2021</v>
      </c>
      <c r="E36">
        <v>4635.065661458334</v>
      </c>
    </row>
    <row r="37" spans="2:5" x14ac:dyDescent="0.25">
      <c r="B37" t="s">
        <v>10</v>
      </c>
      <c r="C37" t="s">
        <v>24</v>
      </c>
      <c r="D37">
        <v>2022</v>
      </c>
      <c r="E37">
        <v>5203.9865121527782</v>
      </c>
    </row>
    <row r="38" spans="2:5" x14ac:dyDescent="0.25">
      <c r="B38" s="14" t="s">
        <v>17</v>
      </c>
      <c r="C38" t="s">
        <v>25</v>
      </c>
      <c r="D38">
        <v>2018</v>
      </c>
      <c r="E38">
        <v>1881.2461490476189</v>
      </c>
    </row>
    <row r="39" spans="2:5" x14ac:dyDescent="0.25">
      <c r="B39" s="14" t="s">
        <v>17</v>
      </c>
      <c r="C39" t="s">
        <v>25</v>
      </c>
      <c r="D39">
        <v>2019</v>
      </c>
      <c r="E39">
        <v>1877.059286666667</v>
      </c>
    </row>
    <row r="40" spans="2:5" x14ac:dyDescent="0.25">
      <c r="B40" s="14" t="s">
        <v>17</v>
      </c>
      <c r="C40" t="s">
        <v>25</v>
      </c>
      <c r="D40">
        <v>2020</v>
      </c>
      <c r="E40">
        <v>1632.6503072619048</v>
      </c>
    </row>
    <row r="41" spans="2:5" x14ac:dyDescent="0.25">
      <c r="B41" s="14" t="s">
        <v>17</v>
      </c>
      <c r="C41" t="s">
        <v>25</v>
      </c>
      <c r="D41">
        <v>2021</v>
      </c>
      <c r="E41">
        <v>1587.8706102380959</v>
      </c>
    </row>
    <row r="42" spans="2:5" x14ac:dyDescent="0.25">
      <c r="B42" s="14" t="s">
        <v>17</v>
      </c>
      <c r="C42" t="s">
        <v>25</v>
      </c>
      <c r="D42">
        <v>2022</v>
      </c>
      <c r="E42">
        <v>1532.3545297619048</v>
      </c>
    </row>
    <row r="43" spans="2:5" x14ac:dyDescent="0.25">
      <c r="B43" s="14" t="s">
        <v>17</v>
      </c>
      <c r="C43" t="s">
        <v>26</v>
      </c>
      <c r="D43">
        <v>2018</v>
      </c>
      <c r="E43">
        <v>-770.74689614205226</v>
      </c>
    </row>
    <row r="44" spans="2:5" x14ac:dyDescent="0.25">
      <c r="B44" s="14" t="s">
        <v>17</v>
      </c>
      <c r="C44" t="s">
        <v>26</v>
      </c>
      <c r="D44">
        <v>2019</v>
      </c>
      <c r="E44">
        <v>-770.74689614205226</v>
      </c>
    </row>
    <row r="45" spans="2:5" x14ac:dyDescent="0.25">
      <c r="B45" s="14" t="s">
        <v>17</v>
      </c>
      <c r="C45" t="s">
        <v>26</v>
      </c>
      <c r="D45">
        <v>2020</v>
      </c>
      <c r="E45">
        <v>-732.24940513822571</v>
      </c>
    </row>
    <row r="46" spans="2:5" x14ac:dyDescent="0.25">
      <c r="B46" s="14" t="s">
        <v>17</v>
      </c>
      <c r="C46" t="s">
        <v>26</v>
      </c>
      <c r="D46">
        <v>2021</v>
      </c>
      <c r="E46">
        <v>-676.13920868856303</v>
      </c>
    </row>
    <row r="47" spans="2:5" x14ac:dyDescent="0.25">
      <c r="B47" s="14" t="s">
        <v>17</v>
      </c>
      <c r="C47" t="s">
        <v>26</v>
      </c>
      <c r="D47">
        <v>2022</v>
      </c>
      <c r="E47">
        <v>-628.64875024679168</v>
      </c>
    </row>
    <row r="48" spans="2:5" x14ac:dyDescent="0.25">
      <c r="B48" s="14" t="s">
        <v>3</v>
      </c>
      <c r="C48" t="s">
        <v>27</v>
      </c>
      <c r="D48">
        <v>2018</v>
      </c>
      <c r="E48">
        <v>47.052376722506658</v>
      </c>
    </row>
    <row r="49" spans="2:5" x14ac:dyDescent="0.25">
      <c r="B49" s="14" t="s">
        <v>3</v>
      </c>
      <c r="C49" t="s">
        <v>27</v>
      </c>
      <c r="D49">
        <v>2019</v>
      </c>
      <c r="E49">
        <v>55.966659998976041</v>
      </c>
    </row>
    <row r="50" spans="2:5" x14ac:dyDescent="0.25">
      <c r="B50" s="14" t="s">
        <v>3</v>
      </c>
      <c r="C50" t="s">
        <v>27</v>
      </c>
      <c r="D50">
        <v>2020</v>
      </c>
      <c r="E50">
        <v>111.39335803460985</v>
      </c>
    </row>
    <row r="51" spans="2:5" x14ac:dyDescent="0.25">
      <c r="B51" s="14" t="s">
        <v>3</v>
      </c>
      <c r="C51" t="s">
        <v>27</v>
      </c>
      <c r="D51">
        <v>2021</v>
      </c>
      <c r="E51">
        <v>126.81098461683392</v>
      </c>
    </row>
    <row r="52" spans="2:5" x14ac:dyDescent="0.25">
      <c r="B52" s="14" t="s">
        <v>3</v>
      </c>
      <c r="C52" t="s">
        <v>27</v>
      </c>
      <c r="D52">
        <v>2022</v>
      </c>
      <c r="E52">
        <v>79.115775156051598</v>
      </c>
    </row>
    <row r="53" spans="2:5" x14ac:dyDescent="0.25">
      <c r="B53" s="14" t="s">
        <v>3</v>
      </c>
      <c r="C53" t="s">
        <v>63</v>
      </c>
      <c r="D53">
        <v>2018</v>
      </c>
      <c r="E53">
        <v>866.05012327749319</v>
      </c>
    </row>
    <row r="54" spans="2:5" x14ac:dyDescent="0.25">
      <c r="B54" s="14" t="s">
        <v>3</v>
      </c>
      <c r="C54" t="s">
        <v>63</v>
      </c>
      <c r="D54">
        <v>2019</v>
      </c>
      <c r="E54">
        <v>1153.452635001024</v>
      </c>
    </row>
    <row r="55" spans="2:5" x14ac:dyDescent="0.25">
      <c r="B55" s="14" t="s">
        <v>3</v>
      </c>
      <c r="C55" t="s">
        <v>63</v>
      </c>
      <c r="D55">
        <v>2020</v>
      </c>
      <c r="E55">
        <v>1238.83805296539</v>
      </c>
    </row>
    <row r="56" spans="2:5" x14ac:dyDescent="0.25">
      <c r="B56" s="14" t="s">
        <v>3</v>
      </c>
      <c r="C56" t="s">
        <v>63</v>
      </c>
      <c r="D56">
        <v>2021</v>
      </c>
      <c r="E56">
        <v>1398.2148308831663</v>
      </c>
    </row>
    <row r="57" spans="2:5" x14ac:dyDescent="0.25">
      <c r="B57" s="14" t="s">
        <v>3</v>
      </c>
      <c r="C57" t="s">
        <v>63</v>
      </c>
      <c r="D57">
        <v>2022</v>
      </c>
      <c r="E57">
        <v>891.5751658439483</v>
      </c>
    </row>
    <row r="58" spans="2:5" x14ac:dyDescent="0.25">
      <c r="B58" s="14" t="s">
        <v>4</v>
      </c>
      <c r="C58" t="s">
        <v>64</v>
      </c>
      <c r="D58">
        <v>2018</v>
      </c>
      <c r="E58">
        <v>103.46929201743264</v>
      </c>
    </row>
    <row r="59" spans="2:5" x14ac:dyDescent="0.25">
      <c r="B59" s="14" t="s">
        <v>4</v>
      </c>
      <c r="C59" t="s">
        <v>64</v>
      </c>
      <c r="D59">
        <v>2019</v>
      </c>
      <c r="E59">
        <v>95.788777999999994</v>
      </c>
    </row>
    <row r="60" spans="2:5" x14ac:dyDescent="0.25">
      <c r="B60" s="14" t="s">
        <v>4</v>
      </c>
      <c r="C60" t="s">
        <v>64</v>
      </c>
      <c r="D60">
        <v>2020</v>
      </c>
      <c r="E60">
        <v>103.11182599999999</v>
      </c>
    </row>
    <row r="61" spans="2:5" x14ac:dyDescent="0.25">
      <c r="B61" s="14" t="s">
        <v>4</v>
      </c>
      <c r="C61" t="s">
        <v>64</v>
      </c>
      <c r="D61">
        <v>2021</v>
      </c>
      <c r="E61">
        <v>101.34159141996828</v>
      </c>
    </row>
    <row r="62" spans="2:5" x14ac:dyDescent="0.25">
      <c r="B62" s="14" t="s">
        <v>4</v>
      </c>
      <c r="C62" t="s">
        <v>64</v>
      </c>
      <c r="D62">
        <v>2022</v>
      </c>
      <c r="E62">
        <v>69.741297361331206</v>
      </c>
    </row>
    <row r="63" spans="2:5" x14ac:dyDescent="0.25">
      <c r="B63" s="14" t="s">
        <v>4</v>
      </c>
      <c r="C63" t="s">
        <v>65</v>
      </c>
      <c r="D63">
        <v>2018</v>
      </c>
      <c r="E63">
        <v>125.05509509931559</v>
      </c>
    </row>
    <row r="64" spans="2:5" x14ac:dyDescent="0.25">
      <c r="B64" s="14" t="s">
        <v>4</v>
      </c>
      <c r="C64" t="s">
        <v>65</v>
      </c>
      <c r="D64">
        <v>2019</v>
      </c>
      <c r="E64">
        <v>153.14287000000002</v>
      </c>
    </row>
    <row r="65" spans="2:5" x14ac:dyDescent="0.25">
      <c r="B65" s="14" t="s">
        <v>4</v>
      </c>
      <c r="C65" t="s">
        <v>65</v>
      </c>
      <c r="D65">
        <v>2020</v>
      </c>
      <c r="E65">
        <v>189.27044000000001</v>
      </c>
    </row>
    <row r="66" spans="2:5" x14ac:dyDescent="0.25">
      <c r="B66" s="14" t="s">
        <v>4</v>
      </c>
      <c r="C66" t="s">
        <v>65</v>
      </c>
      <c r="D66">
        <v>2021</v>
      </c>
      <c r="E66">
        <v>219.04622234654477</v>
      </c>
    </row>
    <row r="67" spans="2:5" x14ac:dyDescent="0.25">
      <c r="B67" s="14" t="s">
        <v>4</v>
      </c>
      <c r="C67" t="s">
        <v>65</v>
      </c>
      <c r="D67">
        <v>2022</v>
      </c>
      <c r="E67">
        <v>158.95938999642476</v>
      </c>
    </row>
    <row r="68" spans="2:5" x14ac:dyDescent="0.25">
      <c r="B68" s="14" t="s">
        <v>4</v>
      </c>
      <c r="C68" t="s">
        <v>66</v>
      </c>
      <c r="D68">
        <v>2018</v>
      </c>
      <c r="E68">
        <v>662.95236240068425</v>
      </c>
    </row>
    <row r="69" spans="2:5" x14ac:dyDescent="0.25">
      <c r="B69" s="14" t="s">
        <v>4</v>
      </c>
      <c r="C69" t="s">
        <v>66</v>
      </c>
      <c r="D69">
        <v>2019</v>
      </c>
      <c r="E69">
        <v>873.09577999999999</v>
      </c>
    </row>
    <row r="70" spans="2:5" x14ac:dyDescent="0.25">
      <c r="B70" s="14" t="s">
        <v>4</v>
      </c>
      <c r="C70" t="s">
        <v>66</v>
      </c>
      <c r="D70">
        <v>2020</v>
      </c>
      <c r="E70">
        <v>1002.8656000000001</v>
      </c>
    </row>
    <row r="71" spans="2:5" x14ac:dyDescent="0.25">
      <c r="B71" s="14" t="s">
        <v>4</v>
      </c>
      <c r="C71" t="s">
        <v>66</v>
      </c>
      <c r="D71">
        <v>2021</v>
      </c>
      <c r="E71">
        <v>1150.8689566534551</v>
      </c>
    </row>
    <row r="72" spans="2:5" x14ac:dyDescent="0.25">
      <c r="B72" s="14" t="s">
        <v>4</v>
      </c>
      <c r="C72" t="s">
        <v>66</v>
      </c>
      <c r="D72">
        <v>2022</v>
      </c>
      <c r="E72">
        <v>851.58396500357526</v>
      </c>
    </row>
    <row r="73" spans="2:5" x14ac:dyDescent="0.25">
      <c r="B73" s="13" t="s">
        <v>16</v>
      </c>
      <c r="C73" t="s">
        <v>33</v>
      </c>
      <c r="D73">
        <v>2018</v>
      </c>
      <c r="E73">
        <v>83</v>
      </c>
    </row>
    <row r="74" spans="2:5" x14ac:dyDescent="0.25">
      <c r="B74" s="13" t="s">
        <v>16</v>
      </c>
      <c r="C74" t="s">
        <v>33</v>
      </c>
      <c r="D74">
        <v>2019</v>
      </c>
      <c r="E74">
        <v>93</v>
      </c>
    </row>
    <row r="75" spans="2:5" x14ac:dyDescent="0.25">
      <c r="B75" s="13" t="s">
        <v>16</v>
      </c>
      <c r="C75" t="s">
        <v>33</v>
      </c>
      <c r="D75">
        <v>2020</v>
      </c>
      <c r="E75">
        <v>118</v>
      </c>
    </row>
    <row r="76" spans="2:5" x14ac:dyDescent="0.25">
      <c r="B76" s="13" t="s">
        <v>16</v>
      </c>
      <c r="C76" t="s">
        <v>33</v>
      </c>
      <c r="D76">
        <v>2021</v>
      </c>
      <c r="E76">
        <v>124</v>
      </c>
    </row>
    <row r="77" spans="2:5" x14ac:dyDescent="0.25">
      <c r="B77" s="13" t="s">
        <v>16</v>
      </c>
      <c r="C77" t="s">
        <v>33</v>
      </c>
      <c r="D77">
        <v>2022</v>
      </c>
      <c r="E77">
        <v>122</v>
      </c>
    </row>
    <row r="78" spans="2:5" x14ac:dyDescent="0.25">
      <c r="B78" s="13" t="s">
        <v>16</v>
      </c>
      <c r="C78" t="s">
        <v>34</v>
      </c>
      <c r="D78">
        <v>2018</v>
      </c>
      <c r="E78">
        <v>7</v>
      </c>
    </row>
    <row r="79" spans="2:5" x14ac:dyDescent="0.25">
      <c r="B79" s="13" t="s">
        <v>16</v>
      </c>
      <c r="C79" t="s">
        <v>34</v>
      </c>
      <c r="D79">
        <v>2019</v>
      </c>
      <c r="E79">
        <v>8</v>
      </c>
    </row>
    <row r="80" spans="2:5" x14ac:dyDescent="0.25">
      <c r="B80" s="13" t="s">
        <v>16</v>
      </c>
      <c r="C80" t="s">
        <v>34</v>
      </c>
      <c r="D80">
        <v>2020</v>
      </c>
      <c r="E80">
        <v>9</v>
      </c>
    </row>
    <row r="81" spans="2:5" x14ac:dyDescent="0.25">
      <c r="B81" s="13" t="s">
        <v>16</v>
      </c>
      <c r="C81" t="s">
        <v>34</v>
      </c>
      <c r="D81">
        <v>2021</v>
      </c>
      <c r="E81">
        <v>0</v>
      </c>
    </row>
    <row r="82" spans="2:5" x14ac:dyDescent="0.25">
      <c r="B82" s="13" t="s">
        <v>16</v>
      </c>
      <c r="C82" t="s">
        <v>34</v>
      </c>
      <c r="D82">
        <v>2022</v>
      </c>
      <c r="E82">
        <v>0</v>
      </c>
    </row>
    <row r="83" spans="2:5" x14ac:dyDescent="0.25">
      <c r="B83" s="13" t="s">
        <v>16</v>
      </c>
      <c r="C83" t="s">
        <v>35</v>
      </c>
      <c r="D83">
        <v>2018</v>
      </c>
      <c r="E83">
        <v>25</v>
      </c>
    </row>
    <row r="84" spans="2:5" x14ac:dyDescent="0.25">
      <c r="B84" s="13" t="s">
        <v>16</v>
      </c>
      <c r="C84" t="s">
        <v>35</v>
      </c>
      <c r="D84">
        <v>2019</v>
      </c>
      <c r="E84">
        <v>25</v>
      </c>
    </row>
    <row r="85" spans="2:5" x14ac:dyDescent="0.25">
      <c r="B85" s="13" t="s">
        <v>16</v>
      </c>
      <c r="C85" t="s">
        <v>35</v>
      </c>
      <c r="D85">
        <v>2020</v>
      </c>
      <c r="E85">
        <v>25</v>
      </c>
    </row>
    <row r="86" spans="2:5" x14ac:dyDescent="0.25">
      <c r="B86" s="13" t="s">
        <v>16</v>
      </c>
      <c r="C86" t="s">
        <v>35</v>
      </c>
      <c r="D86">
        <v>2021</v>
      </c>
      <c r="E86">
        <v>26</v>
      </c>
    </row>
    <row r="87" spans="2:5" x14ac:dyDescent="0.25">
      <c r="B87" s="13" t="s">
        <v>16</v>
      </c>
      <c r="C87" t="s">
        <v>35</v>
      </c>
      <c r="D87">
        <v>2022</v>
      </c>
      <c r="E87">
        <v>26</v>
      </c>
    </row>
    <row r="88" spans="2:5" x14ac:dyDescent="0.25">
      <c r="B88" s="14" t="s">
        <v>8</v>
      </c>
      <c r="C88" t="s">
        <v>36</v>
      </c>
      <c r="D88">
        <v>2018</v>
      </c>
      <c r="E88">
        <v>592.38999475271407</v>
      </c>
    </row>
    <row r="89" spans="2:5" x14ac:dyDescent="0.25">
      <c r="B89" s="14" t="s">
        <v>8</v>
      </c>
      <c r="C89" t="s">
        <v>36</v>
      </c>
      <c r="D89">
        <v>2019</v>
      </c>
      <c r="E89">
        <v>823.18733145958993</v>
      </c>
    </row>
    <row r="90" spans="2:5" x14ac:dyDescent="0.25">
      <c r="B90" s="14" t="s">
        <v>8</v>
      </c>
      <c r="C90" t="s">
        <v>36</v>
      </c>
      <c r="D90">
        <v>2020</v>
      </c>
      <c r="E90">
        <v>815.74437835946935</v>
      </c>
    </row>
    <row r="91" spans="2:5" x14ac:dyDescent="0.25">
      <c r="B91" s="14" t="s">
        <v>8</v>
      </c>
      <c r="C91" t="s">
        <v>36</v>
      </c>
      <c r="D91">
        <v>2021</v>
      </c>
      <c r="E91">
        <v>1012.9985089987937</v>
      </c>
    </row>
    <row r="92" spans="2:5" x14ac:dyDescent="0.25">
      <c r="B92" s="14" t="s">
        <v>8</v>
      </c>
      <c r="C92" t="s">
        <v>36</v>
      </c>
      <c r="D92">
        <v>2022</v>
      </c>
      <c r="E92">
        <v>1059.6321004704462</v>
      </c>
    </row>
    <row r="93" spans="2:5" x14ac:dyDescent="0.25">
      <c r="B93" s="14" t="s">
        <v>8</v>
      </c>
      <c r="C93" t="s">
        <v>37</v>
      </c>
      <c r="D93">
        <v>2018</v>
      </c>
      <c r="E93">
        <v>1200.402902553848</v>
      </c>
    </row>
    <row r="94" spans="2:5" x14ac:dyDescent="0.25">
      <c r="B94" s="14" t="s">
        <v>8</v>
      </c>
      <c r="C94" t="s">
        <v>37</v>
      </c>
      <c r="D94">
        <v>2019</v>
      </c>
      <c r="E94">
        <v>1182.6344215093125</v>
      </c>
    </row>
    <row r="95" spans="2:5" x14ac:dyDescent="0.25">
      <c r="B95" s="14" t="s">
        <v>8</v>
      </c>
      <c r="C95" t="s">
        <v>37</v>
      </c>
      <c r="D95">
        <v>2020</v>
      </c>
      <c r="E95">
        <v>1487.3388031960676</v>
      </c>
    </row>
    <row r="96" spans="2:5" x14ac:dyDescent="0.25">
      <c r="B96" s="14" t="s">
        <v>8</v>
      </c>
      <c r="C96" t="s">
        <v>37</v>
      </c>
      <c r="D96">
        <v>2021</v>
      </c>
      <c r="E96">
        <v>1481.3960526172016</v>
      </c>
    </row>
    <row r="97" spans="2:5" x14ac:dyDescent="0.25">
      <c r="B97" s="14" t="s">
        <v>8</v>
      </c>
      <c r="C97" t="s">
        <v>37</v>
      </c>
      <c r="D97">
        <v>2022</v>
      </c>
      <c r="E97">
        <v>1376.2158501391555</v>
      </c>
    </row>
    <row r="98" spans="2:5" x14ac:dyDescent="0.25">
      <c r="B98" s="13" t="s">
        <v>5</v>
      </c>
      <c r="C98" t="s">
        <v>38</v>
      </c>
      <c r="D98">
        <v>2018</v>
      </c>
      <c r="E98">
        <v>136.41751349999996</v>
      </c>
    </row>
    <row r="99" spans="2:5" x14ac:dyDescent="0.25">
      <c r="B99" s="13" t="s">
        <v>5</v>
      </c>
      <c r="C99" t="s">
        <v>38</v>
      </c>
      <c r="D99">
        <v>2019</v>
      </c>
      <c r="E99">
        <v>143.03078099999999</v>
      </c>
    </row>
    <row r="100" spans="2:5" x14ac:dyDescent="0.25">
      <c r="B100" s="13" t="s">
        <v>5</v>
      </c>
      <c r="C100" t="s">
        <v>38</v>
      </c>
      <c r="D100">
        <v>2020</v>
      </c>
      <c r="E100">
        <v>173.87965619999997</v>
      </c>
    </row>
    <row r="101" spans="2:5" x14ac:dyDescent="0.25">
      <c r="B101" s="13" t="s">
        <v>5</v>
      </c>
      <c r="C101" t="s">
        <v>38</v>
      </c>
      <c r="D101">
        <v>2021</v>
      </c>
      <c r="E101">
        <v>179.54399339999998</v>
      </c>
    </row>
    <row r="102" spans="2:5" x14ac:dyDescent="0.25">
      <c r="B102" s="13" t="s">
        <v>5</v>
      </c>
      <c r="C102" t="s">
        <v>38</v>
      </c>
      <c r="D102">
        <v>2022</v>
      </c>
      <c r="E102">
        <v>170.79605999999998</v>
      </c>
    </row>
    <row r="103" spans="2:5" x14ac:dyDescent="0.25">
      <c r="B103" s="13" t="s">
        <v>5</v>
      </c>
      <c r="C103" t="s">
        <v>67</v>
      </c>
      <c r="D103">
        <v>2018</v>
      </c>
      <c r="E103">
        <v>28</v>
      </c>
    </row>
    <row r="104" spans="2:5" x14ac:dyDescent="0.25">
      <c r="B104" s="13" t="s">
        <v>5</v>
      </c>
      <c r="C104" t="s">
        <v>67</v>
      </c>
      <c r="D104">
        <v>2019</v>
      </c>
    </row>
    <row r="105" spans="2:5" x14ac:dyDescent="0.25">
      <c r="B105" s="13" t="s">
        <v>5</v>
      </c>
      <c r="C105" t="s">
        <v>67</v>
      </c>
      <c r="D105">
        <v>2020</v>
      </c>
    </row>
    <row r="106" spans="2:5" x14ac:dyDescent="0.25">
      <c r="B106" s="13" t="s">
        <v>5</v>
      </c>
      <c r="C106" t="s">
        <v>67</v>
      </c>
      <c r="D106">
        <v>2021</v>
      </c>
    </row>
    <row r="107" spans="2:5" x14ac:dyDescent="0.25">
      <c r="B107" s="13" t="s">
        <v>5</v>
      </c>
      <c r="C107" t="s">
        <v>67</v>
      </c>
      <c r="D107">
        <v>2022</v>
      </c>
    </row>
    <row r="108" spans="2:5" x14ac:dyDescent="0.25">
      <c r="B108" s="13" t="s">
        <v>5</v>
      </c>
      <c r="C108" t="s">
        <v>39</v>
      </c>
      <c r="D108">
        <v>2018</v>
      </c>
    </row>
    <row r="109" spans="2:5" x14ac:dyDescent="0.25">
      <c r="B109" s="13" t="s">
        <v>5</v>
      </c>
      <c r="C109" t="s">
        <v>39</v>
      </c>
      <c r="D109">
        <v>2019</v>
      </c>
      <c r="E109">
        <v>85</v>
      </c>
    </row>
    <row r="110" spans="2:5" x14ac:dyDescent="0.25">
      <c r="B110" s="13" t="s">
        <v>5</v>
      </c>
      <c r="C110" t="s">
        <v>39</v>
      </c>
      <c r="D110">
        <v>2020</v>
      </c>
      <c r="E110">
        <v>800</v>
      </c>
    </row>
    <row r="111" spans="2:5" x14ac:dyDescent="0.25">
      <c r="B111" s="13" t="s">
        <v>5</v>
      </c>
      <c r="C111" t="s">
        <v>39</v>
      </c>
      <c r="D111">
        <v>2021</v>
      </c>
    </row>
    <row r="112" spans="2:5" x14ac:dyDescent="0.25">
      <c r="B112" s="13" t="s">
        <v>5</v>
      </c>
      <c r="C112" t="s">
        <v>39</v>
      </c>
      <c r="D112">
        <v>2022</v>
      </c>
      <c r="E112">
        <v>3210</v>
      </c>
    </row>
    <row r="113" spans="2:5" x14ac:dyDescent="0.25">
      <c r="B113" s="14" t="s">
        <v>6</v>
      </c>
      <c r="C113" t="s">
        <v>41</v>
      </c>
      <c r="D113">
        <v>2018</v>
      </c>
    </row>
    <row r="114" spans="2:5" x14ac:dyDescent="0.25">
      <c r="B114" s="14" t="s">
        <v>6</v>
      </c>
      <c r="C114" t="s">
        <v>41</v>
      </c>
      <c r="D114">
        <v>2019</v>
      </c>
    </row>
    <row r="115" spans="2:5" x14ac:dyDescent="0.25">
      <c r="B115" s="14" t="s">
        <v>6</v>
      </c>
      <c r="C115" t="s">
        <v>41</v>
      </c>
      <c r="D115">
        <v>2020</v>
      </c>
    </row>
    <row r="116" spans="2:5" x14ac:dyDescent="0.25">
      <c r="B116" s="14" t="s">
        <v>6</v>
      </c>
      <c r="C116" t="s">
        <v>41</v>
      </c>
      <c r="D116">
        <v>2021</v>
      </c>
      <c r="E116">
        <v>296.26560000000001</v>
      </c>
    </row>
    <row r="117" spans="2:5" x14ac:dyDescent="0.25">
      <c r="B117" s="14" t="s">
        <v>6</v>
      </c>
      <c r="C117" t="s">
        <v>41</v>
      </c>
      <c r="D117">
        <v>2022</v>
      </c>
      <c r="E117">
        <v>222.11</v>
      </c>
    </row>
    <row r="118" spans="2:5" x14ac:dyDescent="0.25">
      <c r="B118" s="14" t="s">
        <v>6</v>
      </c>
      <c r="C118" t="s">
        <v>42</v>
      </c>
      <c r="D118">
        <v>2018</v>
      </c>
      <c r="E118">
        <v>706.74457075759994</v>
      </c>
    </row>
    <row r="119" spans="2:5" x14ac:dyDescent="0.25">
      <c r="B119" s="14" t="s">
        <v>6</v>
      </c>
      <c r="C119" t="s">
        <v>42</v>
      </c>
      <c r="D119">
        <v>2019</v>
      </c>
      <c r="E119">
        <v>1065.3386917400499</v>
      </c>
    </row>
    <row r="120" spans="2:5" x14ac:dyDescent="0.25">
      <c r="B120" s="14" t="s">
        <v>6</v>
      </c>
      <c r="C120" t="s">
        <v>42</v>
      </c>
      <c r="D120">
        <v>2020</v>
      </c>
      <c r="E120">
        <v>1038.2782989159002</v>
      </c>
    </row>
    <row r="121" spans="2:5" x14ac:dyDescent="0.25">
      <c r="B121" s="14" t="s">
        <v>6</v>
      </c>
      <c r="C121" t="s">
        <v>42</v>
      </c>
      <c r="D121">
        <v>2021</v>
      </c>
      <c r="E121">
        <v>2054.0202861337502</v>
      </c>
    </row>
    <row r="122" spans="2:5" x14ac:dyDescent="0.25">
      <c r="B122" s="14" t="s">
        <v>6</v>
      </c>
      <c r="C122" t="s">
        <v>42</v>
      </c>
      <c r="D122">
        <v>2022</v>
      </c>
      <c r="E122">
        <v>3131.38752037935</v>
      </c>
    </row>
    <row r="123" spans="2:5" x14ac:dyDescent="0.25">
      <c r="B123" s="14" t="s">
        <v>6</v>
      </c>
      <c r="C123" t="s">
        <v>43</v>
      </c>
      <c r="D123">
        <v>2018</v>
      </c>
      <c r="E123">
        <v>37</v>
      </c>
    </row>
    <row r="124" spans="2:5" x14ac:dyDescent="0.25">
      <c r="B124" s="14" t="s">
        <v>6</v>
      </c>
      <c r="C124" t="s">
        <v>43</v>
      </c>
      <c r="D124">
        <v>2019</v>
      </c>
      <c r="E124">
        <v>40</v>
      </c>
    </row>
    <row r="125" spans="2:5" x14ac:dyDescent="0.25">
      <c r="B125" s="14" t="s">
        <v>6</v>
      </c>
      <c r="C125" t="s">
        <v>43</v>
      </c>
      <c r="D125">
        <v>2020</v>
      </c>
      <c r="E125">
        <v>110</v>
      </c>
    </row>
    <row r="126" spans="2:5" x14ac:dyDescent="0.25">
      <c r="B126" s="14" t="s">
        <v>6</v>
      </c>
      <c r="C126" t="s">
        <v>43</v>
      </c>
      <c r="D126">
        <v>2021</v>
      </c>
      <c r="E126">
        <v>179</v>
      </c>
    </row>
    <row r="127" spans="2:5" x14ac:dyDescent="0.25">
      <c r="B127" s="14" t="s">
        <v>6</v>
      </c>
      <c r="C127" t="s">
        <v>43</v>
      </c>
      <c r="D127">
        <v>2022</v>
      </c>
      <c r="E127">
        <v>82</v>
      </c>
    </row>
    <row r="128" spans="2:5" x14ac:dyDescent="0.25">
      <c r="B128" s="14" t="s">
        <v>6</v>
      </c>
      <c r="C128" t="s">
        <v>44</v>
      </c>
      <c r="D128">
        <v>2018</v>
      </c>
    </row>
    <row r="129" spans="2:5" x14ac:dyDescent="0.25">
      <c r="B129" s="14" t="s">
        <v>6</v>
      </c>
      <c r="C129" t="s">
        <v>44</v>
      </c>
      <c r="D129">
        <v>2019</v>
      </c>
    </row>
    <row r="130" spans="2:5" x14ac:dyDescent="0.25">
      <c r="B130" s="14" t="s">
        <v>6</v>
      </c>
      <c r="C130" t="s">
        <v>44</v>
      </c>
      <c r="D130">
        <v>2020</v>
      </c>
    </row>
    <row r="131" spans="2:5" x14ac:dyDescent="0.25">
      <c r="B131" s="14" t="s">
        <v>6</v>
      </c>
      <c r="C131" t="s">
        <v>44</v>
      </c>
      <c r="D131">
        <v>2021</v>
      </c>
      <c r="E131">
        <v>0</v>
      </c>
    </row>
    <row r="132" spans="2:5" x14ac:dyDescent="0.25">
      <c r="B132" s="14" t="s">
        <v>6</v>
      </c>
      <c r="C132" t="s">
        <v>44</v>
      </c>
      <c r="D132">
        <v>2022</v>
      </c>
      <c r="E132">
        <v>0</v>
      </c>
    </row>
    <row r="133" spans="2:5" x14ac:dyDescent="0.25">
      <c r="B133" s="14" t="s">
        <v>6</v>
      </c>
      <c r="C133" t="s">
        <v>45</v>
      </c>
      <c r="D133">
        <v>2018</v>
      </c>
      <c r="E133">
        <v>-504</v>
      </c>
    </row>
    <row r="134" spans="2:5" x14ac:dyDescent="0.25">
      <c r="B134" s="14" t="s">
        <v>6</v>
      </c>
      <c r="C134" t="s">
        <v>45</v>
      </c>
      <c r="D134">
        <v>2019</v>
      </c>
      <c r="E134">
        <v>-440</v>
      </c>
    </row>
    <row r="135" spans="2:5" x14ac:dyDescent="0.25">
      <c r="B135" s="14" t="s">
        <v>6</v>
      </c>
      <c r="C135" t="s">
        <v>45</v>
      </c>
      <c r="D135">
        <v>2020</v>
      </c>
      <c r="E135">
        <v>-441</v>
      </c>
    </row>
    <row r="136" spans="2:5" x14ac:dyDescent="0.25">
      <c r="B136" s="14" t="s">
        <v>6</v>
      </c>
      <c r="C136" t="s">
        <v>45</v>
      </c>
      <c r="D136">
        <v>2021</v>
      </c>
      <c r="E136">
        <v>-894</v>
      </c>
    </row>
    <row r="137" spans="2:5" x14ac:dyDescent="0.25">
      <c r="B137" s="14" t="s">
        <v>6</v>
      </c>
      <c r="C137" t="s">
        <v>45</v>
      </c>
      <c r="D137">
        <v>2022</v>
      </c>
      <c r="E137">
        <v>-1136</v>
      </c>
    </row>
    <row r="138" spans="2:5" x14ac:dyDescent="0.25">
      <c r="B138" s="14" t="s">
        <v>9</v>
      </c>
      <c r="C138" t="s">
        <v>46</v>
      </c>
      <c r="D138">
        <v>2018</v>
      </c>
      <c r="E138">
        <v>128.23195000000001</v>
      </c>
    </row>
    <row r="139" spans="2:5" x14ac:dyDescent="0.25">
      <c r="B139" s="14" t="s">
        <v>9</v>
      </c>
      <c r="C139" t="s">
        <v>46</v>
      </c>
      <c r="D139">
        <v>2019</v>
      </c>
      <c r="E139">
        <v>87.023560000000003</v>
      </c>
    </row>
    <row r="140" spans="2:5" x14ac:dyDescent="0.25">
      <c r="B140" s="14" t="s">
        <v>9</v>
      </c>
      <c r="C140" t="s">
        <v>46</v>
      </c>
      <c r="D140">
        <v>2020</v>
      </c>
      <c r="E140">
        <v>38.317300000000003</v>
      </c>
    </row>
    <row r="141" spans="2:5" x14ac:dyDescent="0.25">
      <c r="B141" s="14" t="s">
        <v>9</v>
      </c>
      <c r="C141" t="s">
        <v>46</v>
      </c>
      <c r="D141">
        <v>2021</v>
      </c>
      <c r="E141">
        <v>72.596919999999997</v>
      </c>
    </row>
    <row r="142" spans="2:5" x14ac:dyDescent="0.25">
      <c r="B142" s="14" t="s">
        <v>9</v>
      </c>
      <c r="C142" t="s">
        <v>46</v>
      </c>
      <c r="D142">
        <v>2022</v>
      </c>
      <c r="E142">
        <v>74.723759999999999</v>
      </c>
    </row>
    <row r="143" spans="2:5" x14ac:dyDescent="0.25">
      <c r="B143" s="14" t="s">
        <v>9</v>
      </c>
      <c r="C143" t="s">
        <v>47</v>
      </c>
      <c r="D143">
        <v>2018</v>
      </c>
      <c r="E143">
        <v>6.003744031250001</v>
      </c>
    </row>
    <row r="144" spans="2:5" x14ac:dyDescent="0.25">
      <c r="B144" s="14" t="s">
        <v>9</v>
      </c>
      <c r="C144" t="s">
        <v>47</v>
      </c>
      <c r="D144">
        <v>2019</v>
      </c>
      <c r="E144">
        <v>9.5781765625000013</v>
      </c>
    </row>
    <row r="145" spans="2:5" x14ac:dyDescent="0.25">
      <c r="B145" s="14" t="s">
        <v>9</v>
      </c>
      <c r="C145" t="s">
        <v>47</v>
      </c>
      <c r="D145">
        <v>2020</v>
      </c>
      <c r="E145">
        <v>4.7717995000000002</v>
      </c>
    </row>
    <row r="146" spans="2:5" x14ac:dyDescent="0.25">
      <c r="B146" s="14" t="s">
        <v>9</v>
      </c>
      <c r="C146" t="s">
        <v>47</v>
      </c>
      <c r="D146">
        <v>2021</v>
      </c>
      <c r="E146">
        <v>6.5068711666666683</v>
      </c>
    </row>
    <row r="147" spans="2:5" x14ac:dyDescent="0.25">
      <c r="B147" s="14" t="s">
        <v>9</v>
      </c>
      <c r="C147" t="s">
        <v>47</v>
      </c>
      <c r="D147">
        <v>2022</v>
      </c>
      <c r="E147">
        <v>6.5068711666666683</v>
      </c>
    </row>
    <row r="148" spans="2:5" x14ac:dyDescent="0.25">
      <c r="B148" s="14" t="s">
        <v>9</v>
      </c>
      <c r="C148" t="s">
        <v>48</v>
      </c>
      <c r="D148">
        <v>2018</v>
      </c>
      <c r="E148">
        <v>184.99492965515805</v>
      </c>
    </row>
    <row r="149" spans="2:5" x14ac:dyDescent="0.25">
      <c r="B149" s="14" t="s">
        <v>9</v>
      </c>
      <c r="C149" t="s">
        <v>48</v>
      </c>
      <c r="D149">
        <v>2019</v>
      </c>
      <c r="E149">
        <v>231.86085000000003</v>
      </c>
    </row>
    <row r="150" spans="2:5" x14ac:dyDescent="0.25">
      <c r="B150" s="14" t="s">
        <v>9</v>
      </c>
      <c r="C150" t="s">
        <v>48</v>
      </c>
      <c r="D150">
        <v>2020</v>
      </c>
      <c r="E150">
        <v>502.25503999999989</v>
      </c>
    </row>
    <row r="151" spans="2:5" x14ac:dyDescent="0.25">
      <c r="B151" s="14" t="s">
        <v>9</v>
      </c>
      <c r="C151" t="s">
        <v>48</v>
      </c>
      <c r="D151">
        <v>2021</v>
      </c>
      <c r="E151">
        <v>424.03666783809865</v>
      </c>
    </row>
    <row r="152" spans="2:5" x14ac:dyDescent="0.25">
      <c r="B152" s="14" t="s">
        <v>9</v>
      </c>
      <c r="C152" t="s">
        <v>48</v>
      </c>
      <c r="D152">
        <v>2022</v>
      </c>
      <c r="E152">
        <v>374.79002800306591</v>
      </c>
    </row>
    <row r="153" spans="2:5" x14ac:dyDescent="0.25">
      <c r="B153" s="14" t="s">
        <v>9</v>
      </c>
      <c r="C153" t="s">
        <v>49</v>
      </c>
      <c r="D153">
        <v>2018</v>
      </c>
      <c r="E153">
        <v>3379.1579461641295</v>
      </c>
    </row>
    <row r="154" spans="2:5" x14ac:dyDescent="0.25">
      <c r="B154" s="14" t="s">
        <v>9</v>
      </c>
      <c r="C154" t="s">
        <v>49</v>
      </c>
      <c r="D154">
        <v>2019</v>
      </c>
      <c r="E154">
        <v>4707.0270999999993</v>
      </c>
    </row>
    <row r="155" spans="2:5" x14ac:dyDescent="0.25">
      <c r="B155" s="14" t="s">
        <v>9</v>
      </c>
      <c r="C155" t="s">
        <v>49</v>
      </c>
      <c r="D155">
        <v>2020</v>
      </c>
      <c r="E155">
        <v>5554.9572200000011</v>
      </c>
    </row>
    <row r="156" spans="2:5" x14ac:dyDescent="0.25">
      <c r="B156" s="14" t="s">
        <v>9</v>
      </c>
      <c r="C156" t="s">
        <v>49</v>
      </c>
      <c r="D156">
        <v>2021</v>
      </c>
      <c r="E156">
        <v>4684.427299978106</v>
      </c>
    </row>
    <row r="157" spans="2:5" x14ac:dyDescent="0.25">
      <c r="B157" s="14" t="s">
        <v>9</v>
      </c>
      <c r="C157" t="s">
        <v>49</v>
      </c>
      <c r="D157">
        <v>2022</v>
      </c>
      <c r="E157">
        <v>4210.4661543399598</v>
      </c>
    </row>
    <row r="158" spans="2:5" x14ac:dyDescent="0.25">
      <c r="B158" s="14" t="s">
        <v>9</v>
      </c>
      <c r="C158" t="s">
        <v>68</v>
      </c>
      <c r="D158">
        <v>2018</v>
      </c>
      <c r="E158">
        <v>6135.1635096241371</v>
      </c>
    </row>
    <row r="159" spans="2:5" x14ac:dyDescent="0.25">
      <c r="B159" s="14" t="s">
        <v>9</v>
      </c>
      <c r="C159" t="s">
        <v>68</v>
      </c>
      <c r="D159">
        <v>2019</v>
      </c>
      <c r="E159">
        <v>5931.4927994739483</v>
      </c>
    </row>
    <row r="160" spans="2:5" x14ac:dyDescent="0.25">
      <c r="B160" s="14" t="s">
        <v>9</v>
      </c>
      <c r="C160" t="s">
        <v>68</v>
      </c>
      <c r="D160">
        <v>2020</v>
      </c>
      <c r="E160">
        <v>5266.3840690628131</v>
      </c>
    </row>
    <row r="161" spans="2:5" x14ac:dyDescent="0.25">
      <c r="B161" s="14" t="s">
        <v>9</v>
      </c>
      <c r="C161" t="s">
        <v>68</v>
      </c>
      <c r="D161">
        <v>2021</v>
      </c>
      <c r="E161">
        <v>4870.2427936494496</v>
      </c>
    </row>
    <row r="162" spans="2:5" x14ac:dyDescent="0.25">
      <c r="B162" s="14" t="s">
        <v>9</v>
      </c>
      <c r="C162" t="s">
        <v>68</v>
      </c>
      <c r="D162">
        <v>2022</v>
      </c>
      <c r="E162">
        <v>4202.1762972530696</v>
      </c>
    </row>
    <row r="163" spans="2:5" x14ac:dyDescent="0.25">
      <c r="B163" t="s">
        <v>77</v>
      </c>
      <c r="C163" t="s">
        <v>69</v>
      </c>
      <c r="D163">
        <v>2018</v>
      </c>
      <c r="E163">
        <v>-265.06637999999998</v>
      </c>
    </row>
    <row r="164" spans="2:5" x14ac:dyDescent="0.25">
      <c r="B164" t="s">
        <v>77</v>
      </c>
      <c r="C164" t="s">
        <v>69</v>
      </c>
      <c r="D164">
        <v>2019</v>
      </c>
      <c r="E164">
        <v>-205.17966000000001</v>
      </c>
    </row>
    <row r="165" spans="2:5" x14ac:dyDescent="0.25">
      <c r="B165" t="s">
        <v>77</v>
      </c>
      <c r="C165" t="s">
        <v>69</v>
      </c>
      <c r="D165">
        <v>2020</v>
      </c>
      <c r="E165">
        <v>-321.78980000000001</v>
      </c>
    </row>
    <row r="166" spans="2:5" x14ac:dyDescent="0.25">
      <c r="B166" t="s">
        <v>77</v>
      </c>
      <c r="C166" t="s">
        <v>69</v>
      </c>
      <c r="D166">
        <v>2021</v>
      </c>
      <c r="E166">
        <v>-343.17129</v>
      </c>
    </row>
    <row r="167" spans="2:5" x14ac:dyDescent="0.25">
      <c r="B167" t="s">
        <v>77</v>
      </c>
      <c r="C167" t="s">
        <v>69</v>
      </c>
      <c r="D167">
        <v>2022</v>
      </c>
      <c r="E167">
        <v>-343.17129</v>
      </c>
    </row>
    <row r="168" spans="2:5" x14ac:dyDescent="0.25">
      <c r="B168" t="s">
        <v>77</v>
      </c>
      <c r="C168" t="s">
        <v>70</v>
      </c>
      <c r="D168">
        <v>2018</v>
      </c>
      <c r="E168">
        <v>1818.0272208967576</v>
      </c>
    </row>
    <row r="169" spans="2:5" x14ac:dyDescent="0.25">
      <c r="B169" t="s">
        <v>77</v>
      </c>
      <c r="C169" t="s">
        <v>70</v>
      </c>
      <c r="D169">
        <v>2019</v>
      </c>
      <c r="E169">
        <v>2382.9497099999999</v>
      </c>
    </row>
    <row r="170" spans="2:5" x14ac:dyDescent="0.25">
      <c r="B170" t="s">
        <v>77</v>
      </c>
      <c r="C170" t="s">
        <v>70</v>
      </c>
      <c r="D170">
        <v>2020</v>
      </c>
      <c r="E170">
        <v>2640.0287400000007</v>
      </c>
    </row>
    <row r="171" spans="2:5" x14ac:dyDescent="0.25">
      <c r="B171" t="s">
        <v>77</v>
      </c>
      <c r="C171" t="s">
        <v>70</v>
      </c>
      <c r="D171">
        <v>2021</v>
      </c>
      <c r="E171">
        <v>2599.0457760889803</v>
      </c>
    </row>
    <row r="172" spans="2:5" x14ac:dyDescent="0.25">
      <c r="B172" t="s">
        <v>77</v>
      </c>
      <c r="C172" t="s">
        <v>70</v>
      </c>
      <c r="D172">
        <v>2022</v>
      </c>
      <c r="E172">
        <v>2141.7252783390277</v>
      </c>
    </row>
    <row r="173" spans="2:5" x14ac:dyDescent="0.25">
      <c r="B173" t="s">
        <v>77</v>
      </c>
      <c r="C173" t="s">
        <v>71</v>
      </c>
      <c r="D173">
        <v>2018</v>
      </c>
      <c r="E173">
        <v>8137.9648614333973</v>
      </c>
    </row>
    <row r="174" spans="2:5" x14ac:dyDescent="0.25">
      <c r="B174" t="s">
        <v>77</v>
      </c>
      <c r="C174" t="s">
        <v>71</v>
      </c>
      <c r="D174">
        <v>2019</v>
      </c>
      <c r="E174">
        <v>8169.3975500000006</v>
      </c>
    </row>
    <row r="175" spans="2:5" x14ac:dyDescent="0.25">
      <c r="B175" t="s">
        <v>77</v>
      </c>
      <c r="C175" t="s">
        <v>71</v>
      </c>
      <c r="D175">
        <v>2020</v>
      </c>
      <c r="E175">
        <v>7693.2992408333321</v>
      </c>
    </row>
    <row r="176" spans="2:5" x14ac:dyDescent="0.25">
      <c r="B176" t="s">
        <v>77</v>
      </c>
      <c r="C176" t="s">
        <v>71</v>
      </c>
      <c r="D176">
        <v>2021</v>
      </c>
      <c r="E176">
        <v>6902.8313065048787</v>
      </c>
    </row>
    <row r="177" spans="2:5" x14ac:dyDescent="0.25">
      <c r="B177" t="s">
        <v>77</v>
      </c>
      <c r="C177" t="s">
        <v>71</v>
      </c>
      <c r="D177">
        <v>2022</v>
      </c>
      <c r="E177">
        <v>5338.1417694079064</v>
      </c>
    </row>
    <row r="178" spans="2:5" x14ac:dyDescent="0.25">
      <c r="B178" t="s">
        <v>2</v>
      </c>
      <c r="C178" t="s">
        <v>72</v>
      </c>
      <c r="D178">
        <v>2018</v>
      </c>
      <c r="E178">
        <v>30</v>
      </c>
    </row>
    <row r="179" spans="2:5" x14ac:dyDescent="0.25">
      <c r="B179" t="s">
        <v>2</v>
      </c>
      <c r="C179" t="s">
        <v>72</v>
      </c>
      <c r="D179">
        <v>2019</v>
      </c>
      <c r="E179">
        <v>34</v>
      </c>
    </row>
    <row r="180" spans="2:5" x14ac:dyDescent="0.25">
      <c r="B180" t="s">
        <v>2</v>
      </c>
      <c r="C180" t="s">
        <v>72</v>
      </c>
      <c r="D180">
        <v>2020</v>
      </c>
      <c r="E180">
        <v>37</v>
      </c>
    </row>
    <row r="181" spans="2:5" x14ac:dyDescent="0.25">
      <c r="B181" t="s">
        <v>2</v>
      </c>
      <c r="C181" t="s">
        <v>72</v>
      </c>
      <c r="D181">
        <v>2021</v>
      </c>
      <c r="E181">
        <v>30</v>
      </c>
    </row>
    <row r="182" spans="2:5" x14ac:dyDescent="0.25">
      <c r="B182" t="s">
        <v>2</v>
      </c>
      <c r="C182" t="s">
        <v>72</v>
      </c>
      <c r="D182">
        <v>2022</v>
      </c>
      <c r="E182">
        <v>24</v>
      </c>
    </row>
    <row r="183" spans="2:5" x14ac:dyDescent="0.25">
      <c r="B183" t="s">
        <v>2</v>
      </c>
      <c r="C183" t="s">
        <v>73</v>
      </c>
      <c r="D183">
        <v>2018</v>
      </c>
    </row>
    <row r="184" spans="2:5" x14ac:dyDescent="0.25">
      <c r="B184" t="s">
        <v>2</v>
      </c>
      <c r="C184" t="s">
        <v>73</v>
      </c>
      <c r="D184">
        <v>2019</v>
      </c>
      <c r="E184">
        <v>59</v>
      </c>
    </row>
    <row r="185" spans="2:5" x14ac:dyDescent="0.25">
      <c r="B185" t="s">
        <v>2</v>
      </c>
      <c r="C185" t="s">
        <v>73</v>
      </c>
      <c r="D185">
        <v>2020</v>
      </c>
      <c r="E185">
        <v>250</v>
      </c>
    </row>
    <row r="186" spans="2:5" x14ac:dyDescent="0.25">
      <c r="B186" t="s">
        <v>2</v>
      </c>
      <c r="C186" t="s">
        <v>73</v>
      </c>
      <c r="D186">
        <v>2021</v>
      </c>
      <c r="E186">
        <v>356</v>
      </c>
    </row>
    <row r="187" spans="2:5" x14ac:dyDescent="0.25">
      <c r="B187" t="s">
        <v>2</v>
      </c>
      <c r="C187" t="s">
        <v>73</v>
      </c>
      <c r="D187">
        <v>2022</v>
      </c>
      <c r="E187">
        <v>33</v>
      </c>
    </row>
    <row r="188" spans="2:5" x14ac:dyDescent="0.25">
      <c r="B188" t="s">
        <v>2</v>
      </c>
      <c r="C188" t="s">
        <v>74</v>
      </c>
      <c r="D188">
        <v>2018</v>
      </c>
    </row>
    <row r="189" spans="2:5" x14ac:dyDescent="0.25">
      <c r="B189" t="s">
        <v>2</v>
      </c>
      <c r="C189" t="s">
        <v>74</v>
      </c>
      <c r="D189">
        <v>2019</v>
      </c>
      <c r="E189">
        <v>59</v>
      </c>
    </row>
    <row r="190" spans="2:5" x14ac:dyDescent="0.25">
      <c r="B190" t="s">
        <v>2</v>
      </c>
      <c r="C190" t="s">
        <v>74</v>
      </c>
      <c r="D190">
        <v>2020</v>
      </c>
      <c r="E190">
        <v>63</v>
      </c>
    </row>
    <row r="191" spans="2:5" x14ac:dyDescent="0.25">
      <c r="B191" t="s">
        <v>2</v>
      </c>
      <c r="C191" t="s">
        <v>74</v>
      </c>
      <c r="D191">
        <v>2021</v>
      </c>
      <c r="E191">
        <v>88</v>
      </c>
    </row>
    <row r="192" spans="2:5" x14ac:dyDescent="0.25">
      <c r="B192" t="s">
        <v>2</v>
      </c>
      <c r="C192" t="s">
        <v>74</v>
      </c>
      <c r="D192">
        <v>2022</v>
      </c>
      <c r="E192">
        <v>120</v>
      </c>
    </row>
    <row r="193" spans="2:5" x14ac:dyDescent="0.25">
      <c r="B193" t="s">
        <v>2</v>
      </c>
      <c r="C193" t="s">
        <v>75</v>
      </c>
      <c r="D193">
        <v>2018</v>
      </c>
      <c r="E193">
        <v>0</v>
      </c>
    </row>
    <row r="194" spans="2:5" x14ac:dyDescent="0.25">
      <c r="B194" t="s">
        <v>2</v>
      </c>
      <c r="C194" t="s">
        <v>75</v>
      </c>
      <c r="D194">
        <v>2019</v>
      </c>
      <c r="E194">
        <v>0</v>
      </c>
    </row>
    <row r="195" spans="2:5" x14ac:dyDescent="0.25">
      <c r="B195" t="s">
        <v>2</v>
      </c>
      <c r="C195" t="s">
        <v>75</v>
      </c>
      <c r="D195">
        <v>2020</v>
      </c>
      <c r="E195">
        <v>0</v>
      </c>
    </row>
    <row r="196" spans="2:5" x14ac:dyDescent="0.25">
      <c r="B196" t="s">
        <v>2</v>
      </c>
      <c r="C196" t="s">
        <v>75</v>
      </c>
      <c r="D196">
        <v>2021</v>
      </c>
      <c r="E196">
        <v>0</v>
      </c>
    </row>
    <row r="197" spans="2:5" x14ac:dyDescent="0.25">
      <c r="B197" t="s">
        <v>2</v>
      </c>
      <c r="C197" t="s">
        <v>75</v>
      </c>
      <c r="D197">
        <v>2022</v>
      </c>
      <c r="E197">
        <v>135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y K I m V 6 2 f g b e m A A A A + Q A A A B I A H A B D b 2 5 m a W c v U G F j a 2 F n Z S 5 4 b W w g o h g A K K A U A A A A A A A A A A A A A A A A A A A A A A A A A A A A h c 8 x D o I w G A X g q 5 D u t K U a I + S n D K 5 g T E y M a 1 M q N E I x t F j u 5 u C R v I I k i r o 5 v p d v e O 9 x u 0 M 2 t k 1 w V b 3 V n U l R h C k K l J F d q U 2 V o s G d w j X K O O y E P I t K B R M 2 N h l t m a L a u U t C i P c e + w X u + o o w S i N y L P K 9 r F U r 0 A f r / z j U x j p h p E I c D q 8 x n O F 4 i V e M x Z h O F s j c Q 6 H N 1 7 B p M q Z A f k r Y D I 0 b e s V N E 2 5 z I H M E 8 r 7 B n 1 B L A w Q U A A I A C A D I o i Z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K I m V y i K R 7 g O A A A A E Q A A A B M A H A B G b 3 J t d W x h c y 9 T Z W N 0 a W 9 u M S 5 t I K I Y A C i g F A A A A A A A A A A A A A A A A A A A A A A A A A A A A C t O T S 7 J z M 9 T C I b Q h t Y A U E s B A i 0 A F A A C A A g A y K I m V 6 2 f g b e m A A A A + Q A A A B I A A A A A A A A A A A A A A A A A A A A A A E N v b m Z p Z y 9 Q Y W N r Y W d l L n h t b F B L A Q I t A B Q A A g A I A M i i J l c P y u m r p A A A A O k A A A A T A A A A A A A A A A A A A A A A A P I A A A B b Q 2 9 u d G V u d F 9 U e X B l c 1 0 u e G 1 s U E s B A i 0 A F A A C A A g A y K I m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X I E P F u 6 J 1 M q + L F n l s P R y M A A A A A A g A A A A A A E G Y A A A A B A A A g A A A A + B / r 4 i X W N K 0 b r i d L P c H 8 D 7 O r U W J n V O i K A a i 6 q t C 6 z d s A A A A A D o A A A A A C A A A g A A A A U e m r T s J d c X G t i 0 q t A 0 b a Q a g Z e E d G f x V l y h a 9 E J N n J v p Q A A A A o I g X V 9 b h s r V 6 0 u S / W 0 d G q 2 r f w 7 E R S B v P d P A J C Q H O p F 5 E V 6 1 h 4 F d 5 5 h / Y m c D l i 2 W s U e J 0 4 R K 5 L N 0 u R + S 9 k D j g V S l E D Q 0 s O M r f k w 8 p K h L L t z x A A A A A i r p J E V A 1 o m 6 I V g k h f 8 6 F t 4 y m 3 Y 6 Q / 4 Q U l T A C c 1 f C i J P F E k 4 t o R 8 G D U B o u 1 s x L p c i d p b n I 1 P 2 6 W W a K 7 q 0 G 9 m 3 e g = = < / D a t a M a s h u p > 
</file>

<file path=customXml/itemProps1.xml><?xml version="1.0" encoding="utf-8"?>
<ds:datastoreItem xmlns:ds="http://schemas.openxmlformats.org/officeDocument/2006/customXml" ds:itemID="{5FEC25B5-6644-46A7-B84F-D90F6E2316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Grafieken</vt:lpstr>
      </vt:variant>
      <vt:variant>
        <vt:i4>2</vt:i4>
      </vt:variant>
    </vt:vector>
  </HeadingPairs>
  <TitlesOfParts>
    <vt:vector size="9" baseType="lpstr">
      <vt:lpstr>Voorblad</vt:lpstr>
      <vt:lpstr>Docu</vt:lpstr>
      <vt:lpstr>Data</vt:lpstr>
      <vt:lpstr>Draai</vt:lpstr>
      <vt:lpstr>Draai2</vt:lpstr>
      <vt:lpstr>Tree2</vt:lpstr>
      <vt:lpstr>Data2</vt:lpstr>
      <vt:lpstr>Graf</vt:lpstr>
      <vt:lpstr>Tree1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Verbruggen</dc:creator>
  <cp:lastModifiedBy>G. Verbruggen</cp:lastModifiedBy>
  <dcterms:created xsi:type="dcterms:W3CDTF">2023-09-06T18:02:56Z</dcterms:created>
  <dcterms:modified xsi:type="dcterms:W3CDTF">2023-09-12T09:00:20Z</dcterms:modified>
</cp:coreProperties>
</file>